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BWSTM12\Desktop\"/>
    </mc:Choice>
  </mc:AlternateContent>
  <xr:revisionPtr revIDLastSave="0" documentId="13_ncr:1_{F8FDCAFE-B014-4C74-8816-6CD10BE94241}" xr6:coauthVersionLast="47" xr6:coauthVersionMax="47" xr10:uidLastSave="{00000000-0000-0000-0000-000000000000}"/>
  <bookViews>
    <workbookView xWindow="13935" yWindow="0" windowWidth="13935" windowHeight="16200" xr2:uid="{00000000-000D-0000-FFFF-FFFF00000000}"/>
  </bookViews>
  <sheets>
    <sheet name="企業情報入力" sheetId="1" r:id="rId1"/>
    <sheet name="予測地点設定" sheetId="14" r:id="rId2"/>
    <sheet name="ご提出資料サンプル" sheetId="15" r:id="rId3"/>
  </sheets>
  <definedNames>
    <definedName name="_xlnm.Print_Area" localSheetId="0">企業情報入力!$A$1:$AE$68</definedName>
    <definedName name="_xlnm.Print_Area" localSheetId="1">予測地点設定!$A$1:$R$33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沖縄地方">#REF!</definedName>
    <definedName name="下館河川">#REF!</definedName>
    <definedName name="霞ヶ浦河川">#REF!</definedName>
    <definedName name="関東管理事務所">#REF!</definedName>
    <definedName name="関東地方">#REF!</definedName>
    <definedName name="岩手県">#REF!</definedName>
    <definedName name="岐阜県">#REF!</definedName>
    <definedName name="鬼怒ダム統管">#REF!</definedName>
    <definedName name="宮崎県">#REF!</definedName>
    <definedName name="宮城県">#REF!</definedName>
    <definedName name="京都府">#REF!</definedName>
    <definedName name="京浜河川">#REF!</definedName>
    <definedName name="近畿地方">#REF!</definedName>
    <definedName name="金沢県">#REF!</definedName>
    <definedName name="九州地方">#REF!</definedName>
    <definedName name="熊本県">#REF!</definedName>
    <definedName name="群馬県">#REF!</definedName>
    <definedName name="広島県">#REF!</definedName>
    <definedName name="江戸川河川">#REF!</definedName>
    <definedName name="甲府河川国道">#REF!</definedName>
    <definedName name="荒川下流">#REF!</definedName>
    <definedName name="荒川上流">#REF!</definedName>
    <definedName name="香川県">#REF!</definedName>
    <definedName name="高瀬川河川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四国地方">#REF!</definedName>
    <definedName name="滋賀県">#REF!</definedName>
    <definedName name="鹿児島県">#REF!</definedName>
    <definedName name="七ヶ宿ダム">#REF!</definedName>
    <definedName name="秋田県">#REF!</definedName>
    <definedName name="常陸河川国道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選択">#REF!</definedName>
    <definedName name="相模水系ダム">#REF!</definedName>
    <definedName name="大阪府">#REF!</definedName>
    <definedName name="大分県">#REF!</definedName>
    <definedName name="地域">#REF!</definedName>
    <definedName name="筑後・佐賀">#REF!</definedName>
    <definedName name="中国地方">#REF!</definedName>
    <definedName name="中部地方">#REF!</definedName>
    <definedName name="長崎県">#REF!</definedName>
    <definedName name="長野県">#REF!</definedName>
    <definedName name="鳥取県">#REF!</definedName>
    <definedName name="渡良瀬川河川">#REF!</definedName>
    <definedName name="島根県">#REF!</definedName>
    <definedName name="東京都">#REF!</definedName>
    <definedName name="東北地方">#REF!</definedName>
    <definedName name="徳島県">#REF!</definedName>
    <definedName name="栃木県">#REF!</definedName>
    <definedName name="奈良県">#REF!</definedName>
    <definedName name="二瀬ダム">#REF!</definedName>
    <definedName name="富山県">#REF!</definedName>
    <definedName name="富士川砂防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北海道地方">#REF!</definedName>
    <definedName name="北陸地方">#REF!</definedName>
    <definedName name="利根ダム統管">#REF!</definedName>
    <definedName name="利根川下流">#REF!</definedName>
    <definedName name="利根川上流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Y6" i="14"/>
  <c r="Y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5" i="14"/>
  <c r="F11" i="14"/>
  <c r="AF23" i="1"/>
  <c r="AF27" i="1" s="1"/>
  <c r="AH27" i="1" s="1"/>
  <c r="A70" i="1"/>
  <c r="S70" i="1"/>
  <c r="T70" i="1"/>
  <c r="W70" i="1"/>
  <c r="X70" i="1"/>
  <c r="Y70" i="1"/>
  <c r="AB70" i="1"/>
  <c r="AG5" i="1"/>
  <c r="AG4" i="1"/>
  <c r="AT1" i="1"/>
  <c r="AG40" i="1"/>
  <c r="AG39" i="1"/>
  <c r="AG41" i="1"/>
  <c r="AH41" i="1" s="1"/>
  <c r="AG38" i="1"/>
  <c r="AG35" i="1"/>
  <c r="AG32" i="1"/>
  <c r="AG36" i="1"/>
  <c r="AG34" i="1"/>
  <c r="AH34" i="1" s="1"/>
  <c r="AG33" i="1"/>
  <c r="AG31" i="1"/>
  <c r="AM3" i="1"/>
  <c r="AM4" i="1"/>
  <c r="AM5" i="1"/>
  <c r="AG6" i="1"/>
  <c r="AH6" i="1"/>
  <c r="AG7" i="1"/>
  <c r="AN7" i="1"/>
  <c r="AN8" i="1" s="1"/>
  <c r="A1" i="1" s="1"/>
  <c r="AG8" i="1"/>
  <c r="AG9" i="1"/>
  <c r="AH9" i="1"/>
  <c r="AG10" i="1"/>
  <c r="AH10" i="1"/>
  <c r="AG11" i="1"/>
  <c r="AH11" i="1"/>
  <c r="AH16" i="1"/>
  <c r="AN16" i="1" s="1"/>
  <c r="AE69" i="1"/>
  <c r="AH33" i="1"/>
  <c r="AH36" i="1"/>
  <c r="B70" i="1"/>
  <c r="AG14" i="1" l="1"/>
  <c r="AH14" i="1" s="1"/>
  <c r="AI14" i="1" s="1"/>
  <c r="AJ14" i="1" s="1"/>
  <c r="B11" i="1" s="1"/>
  <c r="AG17" i="1"/>
  <c r="D70" i="1" s="1"/>
  <c r="AH28" i="1"/>
  <c r="AH15" i="1"/>
  <c r="AN15" i="1" s="1"/>
  <c r="AN17" i="1" s="1"/>
  <c r="AG16" i="1"/>
  <c r="AG15" i="1"/>
  <c r="F70" i="1"/>
  <c r="AN2" i="1"/>
  <c r="AO2" i="1" s="1"/>
  <c r="AI16" i="1"/>
  <c r="AI15" i="1" s="1"/>
  <c r="AJ13" i="1" s="1"/>
  <c r="AN9" i="1"/>
  <c r="E70" i="1" l="1"/>
  <c r="AS1" i="1"/>
  <c r="AS2" i="1" s="1"/>
  <c r="AJ15" i="1"/>
  <c r="AN1" i="1"/>
  <c r="AO1" i="1" s="1"/>
  <c r="L14" i="1" s="1"/>
  <c r="J38" i="1"/>
  <c r="AF43" i="1" s="1"/>
  <c r="AS3" i="1" l="1"/>
  <c r="AS6" i="1" s="1"/>
  <c r="B14" i="1"/>
  <c r="J46" i="1"/>
  <c r="J48" i="1" l="1"/>
  <c r="J50" i="1" s="1"/>
</calcChain>
</file>

<file path=xl/sharedStrings.xml><?xml version="1.0" encoding="utf-8"?>
<sst xmlns="http://schemas.openxmlformats.org/spreadsheetml/2006/main" count="358" uniqueCount="305">
  <si>
    <t>本社・支店からの紹介</t>
    <rPh sb="0" eb="2">
      <t>ホンシャ</t>
    </rPh>
    <rPh sb="3" eb="5">
      <t>シテン</t>
    </rPh>
    <rPh sb="8" eb="10">
      <t>ショウカイ</t>
    </rPh>
    <phoneticPr fontId="2"/>
  </si>
  <si>
    <t>発注者からの紹介</t>
    <rPh sb="0" eb="3">
      <t>ハッチュウシャ</t>
    </rPh>
    <rPh sb="6" eb="8">
      <t>ショウカイ</t>
    </rPh>
    <phoneticPr fontId="2"/>
  </si>
  <si>
    <t>工事名（正式名称）</t>
    <rPh sb="0" eb="2">
      <t>コウジ</t>
    </rPh>
    <rPh sb="2" eb="3">
      <t>メイ</t>
    </rPh>
    <rPh sb="4" eb="6">
      <t>セイシキ</t>
    </rPh>
    <rPh sb="6" eb="8">
      <t>メイショウ</t>
    </rPh>
    <phoneticPr fontId="2"/>
  </si>
  <si>
    <t>導入理由</t>
    <rPh sb="0" eb="2">
      <t>ドウニュウ</t>
    </rPh>
    <rPh sb="2" eb="4">
      <t>リユウ</t>
    </rPh>
    <phoneticPr fontId="2"/>
  </si>
  <si>
    <t>その他</t>
    <rPh sb="2" eb="3">
      <t>タ</t>
    </rPh>
    <phoneticPr fontId="2"/>
  </si>
  <si>
    <t>※お振込の際の振込み手数料は、お客様にてご負担頂きますようお願い申し上げます。</t>
    <rPh sb="2" eb="4">
      <t>フリコ</t>
    </rPh>
    <rPh sb="5" eb="6">
      <t>サイ</t>
    </rPh>
    <rPh sb="7" eb="9">
      <t>フリコ</t>
    </rPh>
    <rPh sb="10" eb="13">
      <t>テスウリョウ</t>
    </rPh>
    <rPh sb="16" eb="18">
      <t>キャクサマ</t>
    </rPh>
    <rPh sb="21" eb="23">
      <t>フタン</t>
    </rPh>
    <rPh sb="23" eb="24">
      <t>イタダ</t>
    </rPh>
    <rPh sb="30" eb="31">
      <t>ネガ</t>
    </rPh>
    <rPh sb="32" eb="33">
      <t>モウ</t>
    </rPh>
    <rPh sb="34" eb="35">
      <t>ア</t>
    </rPh>
    <phoneticPr fontId="2"/>
  </si>
  <si>
    <t>前の現場で使っていた</t>
    <rPh sb="0" eb="1">
      <t>マエ</t>
    </rPh>
    <rPh sb="2" eb="4">
      <t>ゲンバ</t>
    </rPh>
    <rPh sb="5" eb="6">
      <t>ツカ</t>
    </rPh>
    <phoneticPr fontId="2"/>
  </si>
  <si>
    <t>※②月ごとのお支払いの場合、毎月ご利用金額請求書を送付いたします。</t>
    <rPh sb="2" eb="3">
      <t>ツキ</t>
    </rPh>
    <rPh sb="7" eb="9">
      <t>シハラ</t>
    </rPh>
    <rPh sb="11" eb="13">
      <t>バアイ</t>
    </rPh>
    <phoneticPr fontId="2"/>
  </si>
  <si>
    <t>※①一括払いの場合は、ご利用開始月または翌月までに請求書を送付いたします。</t>
    <rPh sb="7" eb="9">
      <t>バアイ</t>
    </rPh>
    <rPh sb="12" eb="14">
      <t>リヨウ</t>
    </rPh>
    <rPh sb="14" eb="16">
      <t>カイシ</t>
    </rPh>
    <rPh sb="16" eb="17">
      <t>ツキ</t>
    </rPh>
    <rPh sb="20" eb="22">
      <t>ヨクゲツ</t>
    </rPh>
    <phoneticPr fontId="2"/>
  </si>
  <si>
    <t>きょう</t>
    <phoneticPr fontId="2"/>
  </si>
  <si>
    <t>/</t>
    <phoneticPr fontId="2"/>
  </si>
  <si>
    <t>●</t>
    <phoneticPr fontId="2"/>
  </si>
  <si>
    <t>技術提案で気象情報を取り入れた</t>
    <rPh sb="0" eb="2">
      <t>ギジュツ</t>
    </rPh>
    <rPh sb="2" eb="4">
      <t>テイアン</t>
    </rPh>
    <rPh sb="5" eb="7">
      <t>キショウ</t>
    </rPh>
    <rPh sb="7" eb="9">
      <t>ジョウホウ</t>
    </rPh>
    <rPh sb="10" eb="11">
      <t>ト</t>
    </rPh>
    <rPh sb="12" eb="13">
      <t>イ</t>
    </rPh>
    <phoneticPr fontId="2"/>
  </si>
  <si>
    <t>請求書送付先(現場と違う場合のみ記入)</t>
    <rPh sb="0" eb="3">
      <t>セイキュウショ</t>
    </rPh>
    <rPh sb="3" eb="5">
      <t>ソウフ</t>
    </rPh>
    <rPh sb="5" eb="6">
      <t>サキ</t>
    </rPh>
    <rPh sb="7" eb="9">
      <t>ゲンバ</t>
    </rPh>
    <rPh sb="10" eb="11">
      <t>チガ</t>
    </rPh>
    <rPh sb="12" eb="14">
      <t>バアイ</t>
    </rPh>
    <rPh sb="16" eb="18">
      <t>キニュウ</t>
    </rPh>
    <phoneticPr fontId="2"/>
  </si>
  <si>
    <t>部署名/担当者名</t>
    <rPh sb="0" eb="2">
      <t>ブショ</t>
    </rPh>
    <rPh sb="2" eb="3">
      <t>メイ</t>
    </rPh>
    <rPh sb="4" eb="6">
      <t>タントウ</t>
    </rPh>
    <rPh sb="6" eb="7">
      <t>シャ</t>
    </rPh>
    <rPh sb="7" eb="8">
      <t>メイ</t>
    </rPh>
    <phoneticPr fontId="2"/>
  </si>
  <si>
    <t>(弊社使用欄)</t>
    <rPh sb="1" eb="3">
      <t>ヘイシャ</t>
    </rPh>
    <rPh sb="3" eb="6">
      <t>シヨウラン</t>
    </rPh>
    <phoneticPr fontId="2"/>
  </si>
  <si>
    <t>確　認</t>
    <rPh sb="0" eb="1">
      <t>アキラ</t>
    </rPh>
    <rPh sb="2" eb="3">
      <t>シノブ</t>
    </rPh>
    <phoneticPr fontId="2"/>
  </si>
  <si>
    <t>初期設定費用</t>
    <rPh sb="0" eb="2">
      <t>ショキ</t>
    </rPh>
    <rPh sb="2" eb="4">
      <t>セッテイ</t>
    </rPh>
    <rPh sb="4" eb="6">
      <t>ヒヨウ</t>
    </rPh>
    <phoneticPr fontId="2"/>
  </si>
  <si>
    <t>・お支払い方法</t>
    <rPh sb="2" eb="4">
      <t>シハラ</t>
    </rPh>
    <rPh sb="5" eb="7">
      <t>ホウホウ</t>
    </rPh>
    <phoneticPr fontId="2"/>
  </si>
  <si>
    <t>受　付</t>
    <rPh sb="0" eb="1">
      <t>ウ</t>
    </rPh>
    <rPh sb="2" eb="3">
      <t>ツ</t>
    </rPh>
    <phoneticPr fontId="2"/>
  </si>
  <si>
    <t>サイト構築</t>
    <rPh sb="3" eb="5">
      <t>コウチク</t>
    </rPh>
    <phoneticPr fontId="2"/>
  </si>
  <si>
    <t>月　　　　日</t>
    <rPh sb="0" eb="1">
      <t>ツキ</t>
    </rPh>
    <rPh sb="5" eb="6">
      <t>ニチ</t>
    </rPh>
    <phoneticPr fontId="2"/>
  </si>
  <si>
    <t>施主（発注者）</t>
    <rPh sb="0" eb="2">
      <t>セシュ</t>
    </rPh>
    <rPh sb="3" eb="6">
      <t>ハッチュウシャ</t>
    </rPh>
    <phoneticPr fontId="2"/>
  </si>
  <si>
    <t>・実績公開にご協力ください</t>
    <rPh sb="1" eb="3">
      <t>ジッセキ</t>
    </rPh>
    <rPh sb="3" eb="5">
      <t>コウカイ</t>
    </rPh>
    <rPh sb="7" eb="9">
      <t>キョウリョク</t>
    </rPh>
    <phoneticPr fontId="2"/>
  </si>
  <si>
    <t>×</t>
    <phoneticPr fontId="2"/>
  </si>
  <si>
    <t>当現場の利用実績の公表に同意する</t>
    <rPh sb="0" eb="1">
      <t>トウ</t>
    </rPh>
    <rPh sb="1" eb="3">
      <t>ゲンバ</t>
    </rPh>
    <rPh sb="4" eb="6">
      <t>リヨウ</t>
    </rPh>
    <rPh sb="6" eb="8">
      <t>ジッセキ</t>
    </rPh>
    <rPh sb="9" eb="11">
      <t>コウヒョウ</t>
    </rPh>
    <rPh sb="12" eb="14">
      <t>ドウイ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</si>
  <si>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</si>
  <si>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</si>
  <si>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</si>
  <si>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</si>
  <si>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部署名</t>
    <rPh sb="0" eb="1">
      <t>ブ</t>
    </rPh>
    <rPh sb="1" eb="3">
      <t>ショメイ</t>
    </rPh>
    <phoneticPr fontId="2"/>
  </si>
  <si>
    <t xml:space="preserve">E-mail </t>
    <phoneticPr fontId="2"/>
  </si>
  <si>
    <t>は、</t>
    <phoneticPr fontId="2"/>
  </si>
  <si>
    <t>（買主）　　　　　　　　　　　　　　　　　　　　　　　　　　　　　　　　　　　</t>
    <rPh sb="1" eb="3">
      <t>カイヌシ</t>
    </rPh>
    <phoneticPr fontId="2"/>
  </si>
  <si>
    <t>円</t>
    <rPh sb="0" eb="1">
      <t>エン</t>
    </rPh>
    <phoneticPr fontId="2"/>
  </si>
  <si>
    <t>選択</t>
    <rPh sb="0" eb="2">
      <t>センタク</t>
    </rPh>
    <phoneticPr fontId="2"/>
  </si>
  <si>
    <t>担当者名</t>
    <rPh sb="0" eb="3">
      <t>タントウシャ</t>
    </rPh>
    <rPh sb="3" eb="4">
      <t>メイ</t>
    </rPh>
    <phoneticPr fontId="2"/>
  </si>
  <si>
    <t>申込書期限</t>
    <rPh sb="0" eb="2">
      <t>モウシコミ</t>
    </rPh>
    <rPh sb="2" eb="3">
      <t>ショ</t>
    </rPh>
    <rPh sb="3" eb="5">
      <t>キゲン</t>
    </rPh>
    <phoneticPr fontId="2"/>
  </si>
  <si>
    <t>利用開始日</t>
    <rPh sb="0" eb="2">
      <t>リヨウ</t>
    </rPh>
    <rPh sb="2" eb="5">
      <t>カイシビ</t>
    </rPh>
    <phoneticPr fontId="2"/>
  </si>
  <si>
    <t>利用終了日</t>
    <rPh sb="0" eb="2">
      <t>リヨウ</t>
    </rPh>
    <rPh sb="2" eb="5">
      <t>シュウリョウビ</t>
    </rPh>
    <phoneticPr fontId="2"/>
  </si>
  <si>
    <t>明日以降判別</t>
    <rPh sb="0" eb="2">
      <t>アス</t>
    </rPh>
    <rPh sb="2" eb="4">
      <t>イコウ</t>
    </rPh>
    <rPh sb="4" eb="6">
      <t>ハンベツ</t>
    </rPh>
    <phoneticPr fontId="2"/>
  </si>
  <si>
    <t>-</t>
    <phoneticPr fontId="2"/>
  </si>
  <si>
    <t>●</t>
  </si>
  <si>
    <t>合計金額（税込）</t>
    <rPh sb="0" eb="2">
      <t>ゴウケイ</t>
    </rPh>
    <rPh sb="2" eb="4">
      <t>キンガク</t>
    </rPh>
    <rPh sb="5" eb="7">
      <t>ゼイコ</t>
    </rPh>
    <phoneticPr fontId="2"/>
  </si>
  <si>
    <t>サイトご利用期間</t>
    <rPh sb="4" eb="6">
      <t>リヨウ</t>
    </rPh>
    <rPh sb="6" eb="8">
      <t>キカン</t>
    </rPh>
    <phoneticPr fontId="2"/>
  </si>
  <si>
    <t>ヶ月</t>
    <rPh sb="1" eb="2">
      <t>ゲツ</t>
    </rPh>
    <phoneticPr fontId="2"/>
  </si>
  <si>
    <t>円</t>
  </si>
  <si>
    <t xml:space="preserve"> </t>
    <phoneticPr fontId="2"/>
  </si>
  <si>
    <t>合計金額（税抜）</t>
    <rPh sb="0" eb="2">
      <t>ゴウケイ</t>
    </rPh>
    <rPh sb="2" eb="4">
      <t>キンガク</t>
    </rPh>
    <rPh sb="5" eb="6">
      <t>ゼイ</t>
    </rPh>
    <rPh sb="6" eb="7">
      <t>ヌ</t>
    </rPh>
    <phoneticPr fontId="2"/>
  </si>
  <si>
    <t>①ご利用期間分一括払い</t>
    <rPh sb="2" eb="4">
      <t>リヨウ</t>
    </rPh>
    <rPh sb="4" eb="6">
      <t>キカン</t>
    </rPh>
    <rPh sb="6" eb="7">
      <t>ブン</t>
    </rPh>
    <rPh sb="7" eb="9">
      <t>イッカツ</t>
    </rPh>
    <rPh sb="9" eb="10">
      <t>ハラ</t>
    </rPh>
    <phoneticPr fontId="2"/>
  </si>
  <si>
    <t>②月ごとの支払い</t>
    <rPh sb="1" eb="2">
      <t>ツキ</t>
    </rPh>
    <rPh sb="6" eb="7">
      <t>バラ</t>
    </rPh>
    <phoneticPr fontId="2"/>
  </si>
  <si>
    <t>①</t>
    <phoneticPr fontId="2"/>
  </si>
  <si>
    <t>②</t>
    <phoneticPr fontId="2"/>
  </si>
  <si>
    <t>≪個人情報の取り扱いについて≫ ご記入いただきました個人情報は、ご注文手続きと、弊社からの製品およびサービスのご案内に使用させていただく場合がございます。</t>
    <phoneticPr fontId="2"/>
  </si>
  <si>
    <t>正当な理由がある場合を除き、無断で第三者に提供することはございません。ご不明な点は下記までお問い合わせください。</t>
    <phoneticPr fontId="2"/>
  </si>
  <si>
    <t>その他の紹介</t>
    <rPh sb="2" eb="3">
      <t>タ</t>
    </rPh>
    <rPh sb="4" eb="6">
      <t>ショウカイ</t>
    </rPh>
    <phoneticPr fontId="2"/>
  </si>
  <si>
    <t>　経理　　 　　月～</t>
    <rPh sb="1" eb="3">
      <t>ケイリ</t>
    </rPh>
    <rPh sb="8" eb="9">
      <t>ツキ</t>
    </rPh>
    <phoneticPr fontId="2"/>
  </si>
  <si>
    <t>請求書必着日</t>
    <rPh sb="0" eb="3">
      <t>セイキュウショ</t>
    </rPh>
    <rPh sb="3" eb="5">
      <t>ヒッチャク</t>
    </rPh>
    <rPh sb="5" eb="6">
      <t>ビ</t>
    </rPh>
    <phoneticPr fontId="2"/>
  </si>
  <si>
    <t>・ご請求書</t>
    <rPh sb="2" eb="5">
      <t>セイキュウショ</t>
    </rPh>
    <phoneticPr fontId="2"/>
  </si>
  <si>
    <t>A 弊社(LBW)フォーマットの請求書</t>
    <rPh sb="2" eb="4">
      <t>ヘイシャ</t>
    </rPh>
    <rPh sb="16" eb="19">
      <t>セイキュウショ</t>
    </rPh>
    <phoneticPr fontId="2"/>
  </si>
  <si>
    <t>B 貴社　指定請求書</t>
    <rPh sb="2" eb="4">
      <t>キシャ</t>
    </rPh>
    <rPh sb="5" eb="7">
      <t>シテイ</t>
    </rPh>
    <rPh sb="7" eb="10">
      <t>セイキュウショ</t>
    </rPh>
    <phoneticPr fontId="2"/>
  </si>
  <si>
    <t>A</t>
  </si>
  <si>
    <t>A</t>
    <phoneticPr fontId="2"/>
  </si>
  <si>
    <t>営業担当</t>
    <rPh sb="0" eb="2">
      <t>エイギョウ</t>
    </rPh>
    <rPh sb="2" eb="4">
      <t>タントウ</t>
    </rPh>
    <phoneticPr fontId="2"/>
  </si>
  <si>
    <t>指定請求書　記入締め日(上記でBを選択した場合)</t>
    <rPh sb="0" eb="2">
      <t>シテイ</t>
    </rPh>
    <rPh sb="2" eb="5">
      <t>セイキュウショ</t>
    </rPh>
    <rPh sb="6" eb="8">
      <t>キニュウ</t>
    </rPh>
    <rPh sb="8" eb="9">
      <t>シ</t>
    </rPh>
    <rPh sb="10" eb="11">
      <t>ビ</t>
    </rPh>
    <rPh sb="12" eb="14">
      <t>ジョウキ</t>
    </rPh>
    <rPh sb="17" eb="19">
      <t>センタク</t>
    </rPh>
    <rPh sb="21" eb="23">
      <t>バアイ</t>
    </rPh>
    <phoneticPr fontId="2"/>
  </si>
  <si>
    <t>●ご利用金額</t>
    <rPh sb="2" eb="4">
      <t>リヨウ</t>
    </rPh>
    <rPh sb="4" eb="6">
      <t>キンガク</t>
    </rPh>
    <phoneticPr fontId="2"/>
  </si>
  <si>
    <t>プロフェッショナルコース</t>
    <phoneticPr fontId="2"/>
  </si>
  <si>
    <t>スタンダードコース</t>
    <phoneticPr fontId="2"/>
  </si>
  <si>
    <t>B(指定)</t>
    <rPh sb="2" eb="4">
      <t>シテイ</t>
    </rPh>
    <phoneticPr fontId="2"/>
  </si>
  <si>
    <t>…②</t>
    <phoneticPr fontId="2"/>
  </si>
  <si>
    <t>…③</t>
    <phoneticPr fontId="2"/>
  </si>
  <si>
    <t>創意工夫で取り入れる</t>
    <rPh sb="0" eb="2">
      <t>ソウイ</t>
    </rPh>
    <rPh sb="2" eb="4">
      <t>クフウ</t>
    </rPh>
    <rPh sb="5" eb="6">
      <t>ト</t>
    </rPh>
    <rPh sb="7" eb="8">
      <t>イ</t>
    </rPh>
    <phoneticPr fontId="2"/>
  </si>
  <si>
    <t>・現場の空を守る情報発信サイト『建設気象ＰＲＯ』</t>
    <rPh sb="1" eb="3">
      <t>ゲンバ</t>
    </rPh>
    <rPh sb="4" eb="5">
      <t>ソラ</t>
    </rPh>
    <rPh sb="6" eb="7">
      <t>マモ</t>
    </rPh>
    <rPh sb="8" eb="10">
      <t>ジョウホウ</t>
    </rPh>
    <rPh sb="10" eb="12">
      <t>ハッシン</t>
    </rPh>
    <phoneticPr fontId="2"/>
  </si>
  <si>
    <t>お申込み企業情報入力　　入力が済みましたら、本画面下部の次へを押して下さい</t>
    <phoneticPr fontId="2"/>
  </si>
  <si>
    <t>現場の空をお守りする　株式会社ライフビジネスウェザー（気象庁予報業務許可第83号）</t>
    <rPh sb="0" eb="2">
      <t>ゲンバ</t>
    </rPh>
    <rPh sb="3" eb="4">
      <t>ソラ</t>
    </rPh>
    <rPh sb="6" eb="7">
      <t>マモ</t>
    </rPh>
    <phoneticPr fontId="2"/>
  </si>
  <si>
    <t>現場専用サイト構築費 （税抜）</t>
    <rPh sb="12" eb="13">
      <t>ゼイ</t>
    </rPh>
    <rPh sb="13" eb="14">
      <t>ヌ</t>
    </rPh>
    <phoneticPr fontId="2"/>
  </si>
  <si>
    <t>最新の情報はこちらから</t>
    <rPh sb="0" eb="2">
      <t>サイシン</t>
    </rPh>
    <rPh sb="3" eb="5">
      <t>ジョウホウ</t>
    </rPh>
    <phoneticPr fontId="2"/>
  </si>
  <si>
    <t>エビ</t>
    <phoneticPr fontId="2"/>
  </si>
  <si>
    <t>地震</t>
    <rPh sb="0" eb="2">
      <t>ジシン</t>
    </rPh>
    <phoneticPr fontId="2"/>
  </si>
  <si>
    <t>津波</t>
    <rPh sb="0" eb="2">
      <t>ツナミ</t>
    </rPh>
    <phoneticPr fontId="2"/>
  </si>
  <si>
    <t>積算</t>
    <rPh sb="0" eb="2">
      <t>セキサン</t>
    </rPh>
    <phoneticPr fontId="2"/>
  </si>
  <si>
    <t>粉塵</t>
    <rPh sb="0" eb="2">
      <t>フンジン</t>
    </rPh>
    <phoneticPr fontId="2"/>
  </si>
  <si>
    <t>イメージ</t>
    <phoneticPr fontId="2"/>
  </si>
  <si>
    <t>canary</t>
    <phoneticPr fontId="2"/>
  </si>
  <si>
    <t>波</t>
    <rPh sb="0" eb="1">
      <t>ナミ</t>
    </rPh>
    <phoneticPr fontId="2"/>
  </si>
  <si>
    <t>台風</t>
    <rPh sb="0" eb="2">
      <t>タイフウ</t>
    </rPh>
    <phoneticPr fontId="2"/>
  </si>
  <si>
    <t>ホームページを見た</t>
    <rPh sb="7" eb="8">
      <t>ミ</t>
    </rPh>
    <phoneticPr fontId="2"/>
  </si>
  <si>
    <t>広告を見た</t>
    <rPh sb="0" eb="2">
      <t>コウコク</t>
    </rPh>
    <rPh sb="3" eb="4">
      <t>ミ</t>
    </rPh>
    <phoneticPr fontId="2"/>
  </si>
  <si>
    <t>ＴＥＬ</t>
    <phoneticPr fontId="2"/>
  </si>
  <si>
    <t>携帯電話</t>
    <rPh sb="0" eb="2">
      <t>ケイタイ</t>
    </rPh>
    <rPh sb="2" eb="4">
      <t>デンワ</t>
    </rPh>
    <phoneticPr fontId="2"/>
  </si>
  <si>
    <t>展示会で見た</t>
    <rPh sb="0" eb="3">
      <t>テンジカイ</t>
    </rPh>
    <rPh sb="4" eb="5">
      <t>ミ</t>
    </rPh>
    <phoneticPr fontId="2"/>
  </si>
  <si>
    <t>河川水位</t>
    <rPh sb="0" eb="2">
      <t>カセン</t>
    </rPh>
    <rPh sb="2" eb="4">
      <t>スイイ</t>
    </rPh>
    <phoneticPr fontId="2"/>
  </si>
  <si>
    <t>↓導入理由で「その他の紹介」「その他」をご選択の場合、ご記入ください</t>
    <rPh sb="1" eb="3">
      <t>ドウニュウ</t>
    </rPh>
    <rPh sb="3" eb="5">
      <t>リユウ</t>
    </rPh>
    <rPh sb="9" eb="10">
      <t>ホカ</t>
    </rPh>
    <rPh sb="11" eb="13">
      <t>ショウカイ</t>
    </rPh>
    <rPh sb="17" eb="18">
      <t>タ</t>
    </rPh>
    <rPh sb="21" eb="23">
      <t>センタク</t>
    </rPh>
    <rPh sb="24" eb="26">
      <t>バアイ</t>
    </rPh>
    <rPh sb="28" eb="30">
      <t>キニュウ</t>
    </rPh>
    <phoneticPr fontId="2"/>
  </si>
  <si>
    <t>選択</t>
    <rPh sb="0" eb="2">
      <t>センタク</t>
    </rPh>
    <phoneticPr fontId="2"/>
  </si>
  <si>
    <t>〒</t>
    <phoneticPr fontId="2"/>
  </si>
  <si>
    <t>現場事務所所在地</t>
    <rPh sb="0" eb="2">
      <t>ゲンバ</t>
    </rPh>
    <rPh sb="2" eb="4">
      <t>ジム</t>
    </rPh>
    <rPh sb="4" eb="5">
      <t>ショ</t>
    </rPh>
    <rPh sb="5" eb="8">
      <t>ショザイチ</t>
    </rPh>
    <phoneticPr fontId="2"/>
  </si>
  <si>
    <t>プロフェッショナルコース</t>
    <phoneticPr fontId="2"/>
  </si>
  <si>
    <t>スタンダードコース</t>
    <phoneticPr fontId="2"/>
  </si>
  <si>
    <t>連絡先TEL</t>
    <rPh sb="0" eb="2">
      <t>レンラク</t>
    </rPh>
    <rPh sb="2" eb="3">
      <t>サキ</t>
    </rPh>
    <phoneticPr fontId="2"/>
  </si>
  <si>
    <t>備考欄　決算月によって締め日が変わる場合、ご要望などご記入下さい。</t>
    <phoneticPr fontId="2"/>
  </si>
  <si>
    <t>企業名</t>
  </si>
  <si>
    <t>現場名</t>
  </si>
  <si>
    <t>申込月</t>
    <rPh sb="2" eb="3">
      <t>ヅキ</t>
    </rPh>
    <phoneticPr fontId="4"/>
  </si>
  <si>
    <t>サービス開始</t>
  </si>
  <si>
    <t>サービス終了</t>
  </si>
  <si>
    <t>エビデンス</t>
  </si>
  <si>
    <t>canary</t>
  </si>
  <si>
    <t>ピンポイント</t>
  </si>
  <si>
    <t>津波アラート</t>
    <rPh sb="0" eb="2">
      <t>ツナミ</t>
    </rPh>
    <phoneticPr fontId="4"/>
  </si>
  <si>
    <t>イメージ</t>
  </si>
  <si>
    <t>積算</t>
    <rPh sb="0" eb="2">
      <t>セキサン</t>
    </rPh>
    <phoneticPr fontId="4"/>
  </si>
  <si>
    <t>河川</t>
    <rPh sb="0" eb="2">
      <t>カセン</t>
    </rPh>
    <phoneticPr fontId="4"/>
  </si>
  <si>
    <t>台風</t>
    <rPh sb="0" eb="2">
      <t>タイフウ</t>
    </rPh>
    <phoneticPr fontId="4"/>
  </si>
  <si>
    <t>TOBASAN</t>
  </si>
  <si>
    <t>沿岸波浪</t>
    <rPh sb="0" eb="2">
      <t>エンガン</t>
    </rPh>
    <rPh sb="2" eb="4">
      <t>ハロウ</t>
    </rPh>
    <phoneticPr fontId="4"/>
  </si>
  <si>
    <t>支払い方法</t>
  </si>
  <si>
    <t>実績</t>
  </si>
  <si>
    <t>期間変更</t>
  </si>
  <si>
    <t>備考</t>
  </si>
  <si>
    <t>担当者</t>
  </si>
  <si>
    <t>施主</t>
  </si>
  <si>
    <t>工事（正式名称）</t>
  </si>
  <si>
    <t>都道府県</t>
  </si>
  <si>
    <t>市区町村</t>
  </si>
  <si>
    <t>導入方法</t>
  </si>
  <si>
    <t>コース</t>
    <phoneticPr fontId="2"/>
  </si>
  <si>
    <t>代理店</t>
    <rPh sb="0" eb="3">
      <t>ダイリテン</t>
    </rPh>
    <phoneticPr fontId="2"/>
  </si>
  <si>
    <t>ふりがな</t>
    <phoneticPr fontId="2"/>
  </si>
  <si>
    <t>企業名　作業所　企業体＋工事の名称をこの枠内に記入して下さい</t>
    <rPh sb="12" eb="14">
      <t>コウジ</t>
    </rPh>
    <phoneticPr fontId="2"/>
  </si>
  <si>
    <t>当月</t>
    <rPh sb="0" eb="2">
      <t>とうげつ</t>
    </rPh>
    <phoneticPr fontId="2" type="Hiragana"/>
  </si>
  <si>
    <t>翌月</t>
    <rPh sb="0" eb="2">
      <t>よくげつ</t>
    </rPh>
    <phoneticPr fontId="2" type="Hiragana"/>
  </si>
  <si>
    <t>選択</t>
    <rPh sb="0" eb="2">
      <t>せんたく</t>
    </rPh>
    <phoneticPr fontId="2" type="Hiragana"/>
  </si>
  <si>
    <t>〒</t>
    <phoneticPr fontId="2"/>
  </si>
  <si>
    <t>※当月or翌月で請求書必着日、必要でしたら締日をご記入ください</t>
    <rPh sb="1" eb="3">
      <t>トウゲツ</t>
    </rPh>
    <rPh sb="5" eb="7">
      <t>ヨクゲツ</t>
    </rPh>
    <rPh sb="8" eb="11">
      <t>セイキュウショ</t>
    </rPh>
    <rPh sb="11" eb="13">
      <t>ヒッチャク</t>
    </rPh>
    <rPh sb="13" eb="14">
      <t>ヒ</t>
    </rPh>
    <rPh sb="15" eb="17">
      <t>ヒツヨウ</t>
    </rPh>
    <rPh sb="21" eb="23">
      <t>シメビ</t>
    </rPh>
    <rPh sb="25" eb="27">
      <t>キニュウ</t>
    </rPh>
    <phoneticPr fontId="2"/>
  </si>
  <si>
    <t>お申込み日(西暦)</t>
    <rPh sb="1" eb="3">
      <t>モウシコ</t>
    </rPh>
    <rPh sb="4" eb="5">
      <t>ビ</t>
    </rPh>
    <rPh sb="6" eb="8">
      <t>セイレキ</t>
    </rPh>
    <phoneticPr fontId="2"/>
  </si>
  <si>
    <t>①×②+③</t>
    <phoneticPr fontId="2"/>
  </si>
  <si>
    <t>初期設定費</t>
    <rPh sb="0" eb="2">
      <t>しょき</t>
    </rPh>
    <rPh sb="2" eb="4">
      <t>せってい</t>
    </rPh>
    <rPh sb="4" eb="5">
      <t>ひ</t>
    </rPh>
    <phoneticPr fontId="2" type="Hiragana"/>
  </si>
  <si>
    <t>内訳</t>
    <rPh sb="0" eb="2">
      <t>うちわけ</t>
    </rPh>
    <phoneticPr fontId="2" type="Hiragana"/>
  </si>
  <si>
    <t>月額使用料</t>
    <rPh sb="0" eb="2">
      <t>げつがく</t>
    </rPh>
    <rPh sb="2" eb="5">
      <t>しようりょう</t>
    </rPh>
    <phoneticPr fontId="2" type="Hiragana"/>
  </si>
  <si>
    <t>金額</t>
    <rPh sb="0" eb="2">
      <t>キンガク</t>
    </rPh>
    <phoneticPr fontId="2"/>
  </si>
  <si>
    <t>TOBASAN月額料（税抜）</t>
    <rPh sb="7" eb="9">
      <t>ゲツガク</t>
    </rPh>
    <rPh sb="9" eb="10">
      <t>リョウ</t>
    </rPh>
    <phoneticPr fontId="2"/>
  </si>
  <si>
    <t>/初回のみ</t>
    <rPh sb="1" eb="3">
      <t>しょかい</t>
    </rPh>
    <phoneticPr fontId="2" type="Hiragana"/>
  </si>
  <si>
    <t>/月</t>
    <rPh sb="1" eb="2">
      <t>つき</t>
    </rPh>
    <phoneticPr fontId="2" type="Hiragana"/>
  </si>
  <si>
    <t>30,000 円</t>
    <phoneticPr fontId="2" type="Hiragana"/>
  </si>
  <si>
    <t>　 なお、初期設定費用は支払い初月に加算されます。</t>
    <rPh sb="5" eb="7">
      <t>ショキ</t>
    </rPh>
    <rPh sb="7" eb="9">
      <t>セッテイ</t>
    </rPh>
    <rPh sb="9" eb="11">
      <t>ヒヨウ</t>
    </rPh>
    <rPh sb="12" eb="14">
      <t>シハラ</t>
    </rPh>
    <rPh sb="15" eb="16">
      <t>ショ</t>
    </rPh>
    <rPh sb="16" eb="17">
      <t>ヅキ</t>
    </rPh>
    <rPh sb="18" eb="20">
      <t>カサン</t>
    </rPh>
    <phoneticPr fontId="2"/>
  </si>
  <si>
    <t>粉じん飛散予測申込書　設定内容</t>
    <rPh sb="0" eb="1">
      <t>フン</t>
    </rPh>
    <rPh sb="3" eb="5">
      <t>ヒサン</t>
    </rPh>
    <rPh sb="5" eb="7">
      <t>ヨソク</t>
    </rPh>
    <rPh sb="7" eb="10">
      <t>モウシコミショ</t>
    </rPh>
    <rPh sb="11" eb="13">
      <t>セッテイ</t>
    </rPh>
    <rPh sb="13" eb="15">
      <t>ナイヨウ</t>
    </rPh>
    <phoneticPr fontId="6"/>
  </si>
  <si>
    <t>■作業場所および現場範囲</t>
    <rPh sb="8" eb="10">
      <t>ゲンバ</t>
    </rPh>
    <rPh sb="10" eb="12">
      <t>ハンイ</t>
    </rPh>
    <phoneticPr fontId="6"/>
  </si>
  <si>
    <t>選択</t>
    <rPh sb="0" eb="2">
      <t>センタク</t>
    </rPh>
    <phoneticPr fontId="6"/>
  </si>
  <si>
    <t>北</t>
    <rPh sb="0" eb="1">
      <t>キタ</t>
    </rPh>
    <phoneticPr fontId="6"/>
  </si>
  <si>
    <t>0時頃</t>
    <rPh sb="1" eb="2">
      <t>ジ</t>
    </rPh>
    <rPh sb="2" eb="3">
      <t>コロ</t>
    </rPh>
    <phoneticPr fontId="6"/>
  </si>
  <si>
    <t>掘削工1</t>
    <rPh sb="0" eb="2">
      <t>クッサク</t>
    </rPh>
    <rPh sb="2" eb="3">
      <t>コウ</t>
    </rPh>
    <phoneticPr fontId="5"/>
  </si>
  <si>
    <t>12時頃</t>
    <rPh sb="2" eb="3">
      <t>ジ</t>
    </rPh>
    <rPh sb="3" eb="4">
      <t>コロ</t>
    </rPh>
    <phoneticPr fontId="6"/>
  </si>
  <si>
    <t>北北東</t>
    <rPh sb="0" eb="3">
      <t>ホクホクトウ</t>
    </rPh>
    <phoneticPr fontId="6"/>
  </si>
  <si>
    <t>1時頃</t>
    <phoneticPr fontId="6"/>
  </si>
  <si>
    <t>掘削工2</t>
    <rPh sb="0" eb="2">
      <t>クッサク</t>
    </rPh>
    <rPh sb="2" eb="3">
      <t>コウ</t>
    </rPh>
    <phoneticPr fontId="5"/>
  </si>
  <si>
    <t>13時頃</t>
  </si>
  <si>
    <t>北東</t>
    <rPh sb="0" eb="2">
      <t>ホクトウ</t>
    </rPh>
    <phoneticPr fontId="6"/>
  </si>
  <si>
    <t>2時頃</t>
    <phoneticPr fontId="6"/>
  </si>
  <si>
    <t>掘削工3</t>
    <rPh sb="0" eb="2">
      <t>クッサク</t>
    </rPh>
    <rPh sb="2" eb="3">
      <t>コウ</t>
    </rPh>
    <phoneticPr fontId="5"/>
  </si>
  <si>
    <t>14時頃</t>
  </si>
  <si>
    <t>東北東</t>
    <rPh sb="0" eb="3">
      <t>トウホクトウ</t>
    </rPh>
    <phoneticPr fontId="6"/>
  </si>
  <si>
    <t>3時頃</t>
    <rPh sb="1" eb="2">
      <t>ジ</t>
    </rPh>
    <rPh sb="2" eb="3">
      <t>コロ</t>
    </rPh>
    <phoneticPr fontId="6"/>
  </si>
  <si>
    <t>盛土工（路体、路床）</t>
    <rPh sb="0" eb="1">
      <t>モ</t>
    </rPh>
    <rPh sb="1" eb="2">
      <t>ツチ</t>
    </rPh>
    <rPh sb="2" eb="3">
      <t>コウ</t>
    </rPh>
    <rPh sb="4" eb="6">
      <t>ロタイ</t>
    </rPh>
    <rPh sb="7" eb="9">
      <t>ロショウ</t>
    </rPh>
    <phoneticPr fontId="5"/>
  </si>
  <si>
    <t>15時頃</t>
    <rPh sb="2" eb="3">
      <t>ジ</t>
    </rPh>
    <rPh sb="3" eb="4">
      <t>コロ</t>
    </rPh>
    <phoneticPr fontId="6"/>
  </si>
  <si>
    <t>東</t>
    <rPh sb="0" eb="1">
      <t>ヒガシ</t>
    </rPh>
    <phoneticPr fontId="6"/>
  </si>
  <si>
    <t>4時頃</t>
  </si>
  <si>
    <t>法面整形工</t>
    <rPh sb="0" eb="1">
      <t>ホウ</t>
    </rPh>
    <rPh sb="1" eb="2">
      <t>メン</t>
    </rPh>
    <rPh sb="2" eb="4">
      <t>セイケイ</t>
    </rPh>
    <rPh sb="4" eb="5">
      <t>コウ</t>
    </rPh>
    <phoneticPr fontId="5"/>
  </si>
  <si>
    <t>16時頃</t>
  </si>
  <si>
    <t>■粉じんが発生するメインの工種(右図をご参考にして下さい)</t>
    <rPh sb="1" eb="2">
      <t>フン</t>
    </rPh>
    <rPh sb="5" eb="7">
      <t>ハッセイ</t>
    </rPh>
    <rPh sb="16" eb="17">
      <t>ミギ</t>
    </rPh>
    <rPh sb="17" eb="18">
      <t>ズ</t>
    </rPh>
    <rPh sb="20" eb="22">
      <t>サンコウ</t>
    </rPh>
    <rPh sb="25" eb="26">
      <t>クダ</t>
    </rPh>
    <phoneticPr fontId="6"/>
  </si>
  <si>
    <t>東南東</t>
    <rPh sb="0" eb="3">
      <t>トウナントウ</t>
    </rPh>
    <phoneticPr fontId="6"/>
  </si>
  <si>
    <t>5時頃</t>
  </si>
  <si>
    <t>17時頃</t>
  </si>
  <si>
    <t>南東</t>
    <rPh sb="0" eb="2">
      <t>ナントウ</t>
    </rPh>
    <phoneticPr fontId="6"/>
  </si>
  <si>
    <t>6時頃</t>
    <rPh sb="1" eb="2">
      <t>ジ</t>
    </rPh>
    <rPh sb="2" eb="3">
      <t>コロ</t>
    </rPh>
    <phoneticPr fontId="6"/>
  </si>
  <si>
    <t>路床安定処理工</t>
    <rPh sb="0" eb="1">
      <t>ロ</t>
    </rPh>
    <rPh sb="1" eb="2">
      <t>ユカ</t>
    </rPh>
    <rPh sb="2" eb="4">
      <t>アンテイ</t>
    </rPh>
    <rPh sb="4" eb="6">
      <t>ショリ</t>
    </rPh>
    <rPh sb="6" eb="7">
      <t>コウ</t>
    </rPh>
    <phoneticPr fontId="5"/>
  </si>
  <si>
    <t>18時頃</t>
    <rPh sb="2" eb="3">
      <t>ジ</t>
    </rPh>
    <rPh sb="3" eb="4">
      <t>コロ</t>
    </rPh>
    <phoneticPr fontId="6"/>
  </si>
  <si>
    <t>注）工種から粉じんの発生量を算出します
発生量は「道路環境影響評価の技術手法２ 2007改訂版」の
基準降下ばいじん量を参考にしています</t>
    <rPh sb="2" eb="4">
      <t>コウシュ</t>
    </rPh>
    <rPh sb="6" eb="7">
      <t>フン</t>
    </rPh>
    <rPh sb="10" eb="12">
      <t>ハッセイ</t>
    </rPh>
    <rPh sb="12" eb="13">
      <t>リョウ</t>
    </rPh>
    <rPh sb="14" eb="16">
      <t>サンシュツ</t>
    </rPh>
    <rPh sb="20" eb="22">
      <t>ハッセイ</t>
    </rPh>
    <rPh sb="22" eb="23">
      <t>リョウ</t>
    </rPh>
    <phoneticPr fontId="6"/>
  </si>
  <si>
    <t>南南東</t>
    <rPh sb="0" eb="3">
      <t>ナンナントウ</t>
    </rPh>
    <phoneticPr fontId="6"/>
  </si>
  <si>
    <t>7時頃</t>
  </si>
  <si>
    <t>サンドマット工</t>
    <rPh sb="6" eb="7">
      <t>コウ</t>
    </rPh>
    <phoneticPr fontId="5"/>
  </si>
  <si>
    <t>19時頃</t>
  </si>
  <si>
    <t>南</t>
    <rPh sb="0" eb="1">
      <t>ミナミ</t>
    </rPh>
    <phoneticPr fontId="6"/>
  </si>
  <si>
    <t>8時頃</t>
  </si>
  <si>
    <t>締固改良工</t>
    <rPh sb="0" eb="1">
      <t>シ</t>
    </rPh>
    <rPh sb="1" eb="2">
      <t>カタ</t>
    </rPh>
    <rPh sb="2" eb="4">
      <t>カイリョウ</t>
    </rPh>
    <rPh sb="4" eb="5">
      <t>コウ</t>
    </rPh>
    <phoneticPr fontId="5"/>
  </si>
  <si>
    <t>20時頃</t>
  </si>
  <si>
    <t>南南西</t>
    <rPh sb="0" eb="3">
      <t>ナンナンセイ</t>
    </rPh>
    <phoneticPr fontId="6"/>
  </si>
  <si>
    <t>9時頃</t>
    <rPh sb="1" eb="2">
      <t>ジ</t>
    </rPh>
    <rPh sb="2" eb="3">
      <t>コロ</t>
    </rPh>
    <phoneticPr fontId="6"/>
  </si>
  <si>
    <t>固結工</t>
    <rPh sb="0" eb="1">
      <t>コ</t>
    </rPh>
    <rPh sb="1" eb="2">
      <t>ケツ</t>
    </rPh>
    <rPh sb="2" eb="3">
      <t>コウ</t>
    </rPh>
    <phoneticPr fontId="5"/>
  </si>
  <si>
    <t>21時頃</t>
    <rPh sb="2" eb="3">
      <t>ジ</t>
    </rPh>
    <rPh sb="3" eb="4">
      <t>コロ</t>
    </rPh>
    <phoneticPr fontId="6"/>
  </si>
  <si>
    <t>■飛散注意方向(2方向まで)</t>
    <phoneticPr fontId="6"/>
  </si>
  <si>
    <t>南西</t>
    <rPh sb="0" eb="2">
      <t>ナンセイ</t>
    </rPh>
    <phoneticPr fontId="6"/>
  </si>
  <si>
    <t>10時頃</t>
  </si>
  <si>
    <t>22時頃</t>
  </si>
  <si>
    <t>西南西</t>
    <rPh sb="0" eb="3">
      <t>セイナンセイ</t>
    </rPh>
    <phoneticPr fontId="6"/>
  </si>
  <si>
    <t>11時頃</t>
  </si>
  <si>
    <t>23時頃</t>
  </si>
  <si>
    <t>※現場から見て上記の方向に飛散が予測された場合
注意飛散方向の表示が赤くなります</t>
    <rPh sb="1" eb="3">
      <t>ゲンバ</t>
    </rPh>
    <rPh sb="5" eb="6">
      <t>ミ</t>
    </rPh>
    <rPh sb="7" eb="9">
      <t>ジョウキ</t>
    </rPh>
    <rPh sb="10" eb="12">
      <t>ホウコウ</t>
    </rPh>
    <rPh sb="13" eb="15">
      <t>ヒサン</t>
    </rPh>
    <rPh sb="16" eb="18">
      <t>ヨソク</t>
    </rPh>
    <rPh sb="21" eb="23">
      <t>バアイ</t>
    </rPh>
    <rPh sb="24" eb="26">
      <t>チュウイ</t>
    </rPh>
    <rPh sb="26" eb="28">
      <t>ヒサン</t>
    </rPh>
    <rPh sb="28" eb="30">
      <t>ホウコウ</t>
    </rPh>
    <rPh sb="31" eb="33">
      <t>ヒョウジ</t>
    </rPh>
    <rPh sb="34" eb="35">
      <t>アカ</t>
    </rPh>
    <phoneticPr fontId="6"/>
  </si>
  <si>
    <t>西</t>
    <rPh sb="0" eb="1">
      <t>ニシ</t>
    </rPh>
    <phoneticPr fontId="6"/>
  </si>
  <si>
    <t>不要</t>
    <rPh sb="0" eb="2">
      <t>フヨウ</t>
    </rPh>
    <phoneticPr fontId="6"/>
  </si>
  <si>
    <t>法面工</t>
    <rPh sb="0" eb="1">
      <t>ホウ</t>
    </rPh>
    <rPh sb="1" eb="2">
      <t>メン</t>
    </rPh>
    <rPh sb="2" eb="3">
      <t>コウ</t>
    </rPh>
    <phoneticPr fontId="5"/>
  </si>
  <si>
    <t>西北西</t>
    <rPh sb="0" eb="3">
      <t>セイホクセイ</t>
    </rPh>
    <phoneticPr fontId="6"/>
  </si>
  <si>
    <t>■データ更新時間(1日2回まで)</t>
    <rPh sb="4" eb="6">
      <t>コウシン</t>
    </rPh>
    <rPh sb="10" eb="11">
      <t>ニチ</t>
    </rPh>
    <rPh sb="12" eb="13">
      <t>カイ</t>
    </rPh>
    <phoneticPr fontId="6"/>
  </si>
  <si>
    <t>北西</t>
    <rPh sb="0" eb="2">
      <t>ホクセイ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</si>
  <si>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</si>
  <si>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</si>
  <si>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北北西</t>
    <rPh sb="0" eb="3">
      <t>ホクホクセイ</t>
    </rPh>
    <phoneticPr fontId="6"/>
  </si>
  <si>
    <t>アンカー工</t>
    <rPh sb="4" eb="5">
      <t>コウ</t>
    </rPh>
    <phoneticPr fontId="5"/>
  </si>
  <si>
    <t>※午前中は当日の予報
午後は翌日の予報を配信します</t>
    <rPh sb="1" eb="4">
      <t>ゴゼンチュウ</t>
    </rPh>
    <rPh sb="5" eb="7">
      <t>トウジツ</t>
    </rPh>
    <rPh sb="8" eb="10">
      <t>ヨホウ</t>
    </rPh>
    <rPh sb="11" eb="13">
      <t>ゴゴ</t>
    </rPh>
    <rPh sb="14" eb="16">
      <t>ヨクジツ</t>
    </rPh>
    <rPh sb="17" eb="19">
      <t>ヨホウ</t>
    </rPh>
    <rPh sb="20" eb="22">
      <t>ハイシン</t>
    </rPh>
    <phoneticPr fontId="6"/>
  </si>
  <si>
    <t>既製杭工</t>
    <rPh sb="0" eb="2">
      <t>キセイ</t>
    </rPh>
    <rPh sb="2" eb="3">
      <t>クイ</t>
    </rPh>
    <rPh sb="3" eb="4">
      <t>コウ</t>
    </rPh>
    <phoneticPr fontId="5"/>
  </si>
  <si>
    <t>■記入欄　ご質問等がございましたらご記入ください</t>
    <rPh sb="1" eb="3">
      <t>キニュウ</t>
    </rPh>
    <rPh sb="3" eb="4">
      <t>ラン</t>
    </rPh>
    <rPh sb="6" eb="8">
      <t>シツモン</t>
    </rPh>
    <rPh sb="8" eb="9">
      <t>トウ</t>
    </rPh>
    <rPh sb="18" eb="20">
      <t>キニュウ</t>
    </rPh>
    <phoneticPr fontId="6"/>
  </si>
  <si>
    <t>工種で「その他」を選択した場合は「工種内容」をご記入ください</t>
    <rPh sb="0" eb="2">
      <t>コウシュ</t>
    </rPh>
    <rPh sb="9" eb="11">
      <t>センタク</t>
    </rPh>
    <rPh sb="13" eb="15">
      <t>バアイ</t>
    </rPh>
    <rPh sb="24" eb="26">
      <t>キニュウ</t>
    </rPh>
    <phoneticPr fontId="6"/>
  </si>
  <si>
    <t>場所打杭工</t>
    <rPh sb="0" eb="2">
      <t>バショ</t>
    </rPh>
    <rPh sb="2" eb="3">
      <t>ウ</t>
    </rPh>
    <rPh sb="3" eb="4">
      <t>クイ</t>
    </rPh>
    <rPh sb="4" eb="5">
      <t>コウ</t>
    </rPh>
    <phoneticPr fontId="5"/>
  </si>
  <si>
    <t>構造物取り壊し工</t>
    <rPh sb="0" eb="3">
      <t>コウゾウブツ</t>
    </rPh>
    <rPh sb="3" eb="4">
      <t>ト</t>
    </rPh>
    <rPh sb="5" eb="6">
      <t>コワ</t>
    </rPh>
    <rPh sb="7" eb="8">
      <t>コウ</t>
    </rPh>
    <phoneticPr fontId="5"/>
  </si>
  <si>
    <t>その他</t>
    <rPh sb="2" eb="3">
      <t>タ</t>
    </rPh>
    <phoneticPr fontId="6"/>
  </si>
  <si>
    <t>「重機稼働箇所」か稼働箇所が移動する場合や複数の重機が稼働している場合は「現場中心点」をご記入下さい</t>
    <rPh sb="37" eb="39">
      <t>ゲンバ</t>
    </rPh>
    <rPh sb="45" eb="47">
      <t>キニュウ</t>
    </rPh>
    <rPh sb="47" eb="48">
      <t>クダ</t>
    </rPh>
    <phoneticPr fontId="6"/>
  </si>
  <si>
    <t>複数台の重機が稼働する現場の場合でも予測は1箇所となるため「粉じん飛散の傾向」として予測データとして取扱い下さい</t>
    <rPh sb="18" eb="20">
      <t>ヨソク</t>
    </rPh>
    <rPh sb="22" eb="24">
      <t>カショ</t>
    </rPh>
    <rPh sb="50" eb="52">
      <t>トリアツカ</t>
    </rPh>
    <rPh sb="53" eb="54">
      <t>クダ</t>
    </rPh>
    <phoneticPr fontId="6"/>
  </si>
  <si>
    <t>注意事項</t>
    <rPh sb="0" eb="2">
      <t>チュウイ</t>
    </rPh>
    <rPh sb="2" eb="4">
      <t>ジコウ</t>
    </rPh>
    <phoneticPr fontId="2"/>
  </si>
  <si>
    <t>現場範囲と作業場所を明記した資料の送付をお願いします</t>
    <rPh sb="0" eb="2">
      <t>ゲンバ</t>
    </rPh>
    <rPh sb="2" eb="4">
      <t>ハンイ</t>
    </rPh>
    <rPh sb="5" eb="7">
      <t>サギョウ</t>
    </rPh>
    <rPh sb="7" eb="9">
      <t>バショ</t>
    </rPh>
    <rPh sb="10" eb="12">
      <t>メイキ</t>
    </rPh>
    <rPh sb="14" eb="16">
      <t>シリョウ</t>
    </rPh>
    <rPh sb="17" eb="19">
      <t>ソウフ</t>
    </rPh>
    <rPh sb="21" eb="22">
      <t>ネガ</t>
    </rPh>
    <phoneticPr fontId="6"/>
  </si>
  <si>
    <t>現場案内図(概要図)等に印をつけてメールでご送付ください</t>
    <rPh sb="0" eb="2">
      <t>ゲンバ</t>
    </rPh>
    <rPh sb="2" eb="5">
      <t>アンナイズ</t>
    </rPh>
    <rPh sb="10" eb="11">
      <t>トウ</t>
    </rPh>
    <rPh sb="12" eb="13">
      <t>シルシ</t>
    </rPh>
    <rPh sb="22" eb="24">
      <t>ソウフ</t>
    </rPh>
    <phoneticPr fontId="6"/>
  </si>
  <si>
    <t>8,000 円</t>
    <phoneticPr fontId="2" type="Hiragana"/>
  </si>
  <si>
    <t xml:space="preserve">No.1 </t>
    <phoneticPr fontId="2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</si>
  <si>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</si>
  <si>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</si>
  <si>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</si>
  <si>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</si>
  <si>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</si>
  <si>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</si>
  <si>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</si>
  <si>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</si>
  <si>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</si>
  <si>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</si>
  <si>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</si>
  <si>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</si>
  <si>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</si>
  <si>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</si>
  <si>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</si>
  <si>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</si>
  <si>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</si>
  <si>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</si>
  <si>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</si>
  <si>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</si>
  <si>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</si>
  <si>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</si>
  <si>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No.1 掘削工1</t>
  </si>
  <si>
    <t>No.2掘削工2</t>
  </si>
  <si>
    <t>No.3掘削工3</t>
  </si>
  <si>
    <t>No.4盛土工（路体、路床）</t>
  </si>
  <si>
    <t>No.5法面整形工</t>
  </si>
  <si>
    <t>No.6法面整形工</t>
  </si>
  <si>
    <t>No.7路床安定処理工</t>
  </si>
  <si>
    <t>No.8サンドマット工</t>
  </si>
  <si>
    <t>No.9締固改良工</t>
  </si>
  <si>
    <t>No.10固結工</t>
  </si>
  <si>
    <t>No.11固結工</t>
  </si>
  <si>
    <t>No.12固結工</t>
  </si>
  <si>
    <t>No.13法面工</t>
  </si>
  <si>
    <t>No.14法面工</t>
  </si>
  <si>
    <t>No.15法面工</t>
  </si>
  <si>
    <t>No.16アンカー工</t>
  </si>
  <si>
    <t>No.17既製杭工</t>
  </si>
  <si>
    <t>No.18既製杭工</t>
  </si>
  <si>
    <t>No.19既製杭工</t>
  </si>
  <si>
    <t>No.20場所打杭工</t>
  </si>
  <si>
    <t>No.21構造物取り壊し工</t>
  </si>
  <si>
    <t>No.22構造物取り壊し工</t>
  </si>
  <si>
    <t>No.23その他</t>
  </si>
  <si>
    <t>一括</t>
    <rPh sb="0" eb="2">
      <t>イッカツ</t>
    </rPh>
    <phoneticPr fontId="2"/>
  </si>
  <si>
    <t>月ごと</t>
    <rPh sb="0" eb="1">
      <t>ツキ</t>
    </rPh>
    <phoneticPr fontId="2"/>
  </si>
  <si>
    <t>TOBASAN</t>
    <phoneticPr fontId="2" type="Hiragana"/>
  </si>
  <si>
    <r>
      <t>円/月</t>
    </r>
    <r>
      <rPr>
        <sz val="8"/>
        <rFont val="Meiryo UI"/>
        <family val="3"/>
        <charset val="128"/>
      </rPr>
      <t>…</t>
    </r>
    <r>
      <rPr>
        <sz val="10"/>
        <rFont val="Meiryo UI"/>
        <family val="3"/>
        <charset val="128"/>
      </rPr>
      <t>①</t>
    </r>
    <rPh sb="0" eb="1">
      <t>エン</t>
    </rPh>
    <rPh sb="2" eb="3">
      <t>ツキ</t>
    </rPh>
    <phoneticPr fontId="2"/>
  </si>
  <si>
    <t>〒103-0012　東京都中央区日本橋堀留町1-10-14 いちご人形町ビル2階</t>
    <phoneticPr fontId="2"/>
  </si>
  <si>
    <t>下記内容にて粉じん飛散予測システム「TOBASAN」のサービス提供を申込みます。</t>
    <rPh sb="0" eb="2">
      <t>カキ</t>
    </rPh>
    <rPh sb="2" eb="4">
      <t>ナイヨウ</t>
    </rPh>
    <rPh sb="6" eb="7">
      <t>フン</t>
    </rPh>
    <rPh sb="9" eb="11">
      <t>ヒサン</t>
    </rPh>
    <rPh sb="11" eb="13">
      <t>ヨソク</t>
    </rPh>
    <rPh sb="31" eb="33">
      <t>テイキョウ</t>
    </rPh>
    <rPh sb="34" eb="36">
      <t>モウシコ</t>
    </rPh>
    <phoneticPr fontId="2"/>
  </si>
  <si>
    <t>■粉じん飛散予測システムTOBASAN　ご利用金額</t>
    <rPh sb="1" eb="2">
      <t>フン</t>
    </rPh>
    <rPh sb="4" eb="6">
      <t>ヒサン</t>
    </rPh>
    <rPh sb="6" eb="8">
      <t>ヨソク</t>
    </rPh>
    <rPh sb="21" eb="23">
      <t>リヨウ</t>
    </rPh>
    <rPh sb="23" eb="25">
      <t>キンガク</t>
    </rPh>
    <phoneticPr fontId="2"/>
  </si>
  <si>
    <t>ご利用期間（西暦）　TOBASANご利用開始には、お申込受付日より１週間程度のお時間を頂いております</t>
    <rPh sb="1" eb="3">
      <t>リヨウ</t>
    </rPh>
    <rPh sb="3" eb="5">
      <t>キカン</t>
    </rPh>
    <rPh sb="6" eb="8">
      <t>セイレキ</t>
    </rPh>
    <rPh sb="18" eb="20">
      <t>リヨウ</t>
    </rPh>
    <rPh sb="20" eb="22">
      <t>カイシ</t>
    </rPh>
    <rPh sb="26" eb="28">
      <t>モウシコミ</t>
    </rPh>
    <rPh sb="28" eb="30">
      <t>ウケツケ</t>
    </rPh>
    <rPh sb="30" eb="31">
      <t>ビ</t>
    </rPh>
    <rPh sb="33" eb="36">
      <t>イッシュウカン</t>
    </rPh>
    <rPh sb="36" eb="38">
      <t>テイド</t>
    </rPh>
    <rPh sb="40" eb="42">
      <t>ジカン</t>
    </rPh>
    <rPh sb="43" eb="44">
      <t>イタダ</t>
    </rPh>
    <phoneticPr fontId="2"/>
  </si>
  <si>
    <t>会社名・ＪＶ名</t>
    <rPh sb="0" eb="3">
      <t>カイシャメイ</t>
    </rPh>
    <rPh sb="6" eb="7">
      <t>メイ</t>
    </rPh>
    <phoneticPr fontId="2"/>
  </si>
  <si>
    <t>消費税(10%)</t>
    <rPh sb="0" eb="3">
      <t>ショウヒゼイ</t>
    </rPh>
    <phoneticPr fontId="2"/>
  </si>
  <si>
    <t xml:space="preserve">TEL： 03-3668-6142（営業部）　E-Mail： kiyomasa@lbw.jp  </t>
    <rPh sb="18" eb="21">
      <t>エイギョウブ</t>
    </rPh>
    <phoneticPr fontId="2"/>
  </si>
  <si>
    <t>https://kensetsu.lbw.jp/tobasan/</t>
    <phoneticPr fontId="2" type="Hiragana"/>
  </si>
  <si>
    <t>元日</t>
    <rPh sb="0" eb="2">
      <t>ガンジツ</t>
    </rPh>
    <phoneticPr fontId="2"/>
  </si>
  <si>
    <t>年始</t>
    <rPh sb="0" eb="2">
      <t>ネンシ</t>
    </rPh>
    <phoneticPr fontId="2"/>
  </si>
  <si>
    <t>成人の日</t>
    <rPh sb="0" eb="2">
      <t>セイジン</t>
    </rPh>
    <rPh sb="3" eb="4">
      <t>ヒ</t>
    </rPh>
    <phoneticPr fontId="2"/>
  </si>
  <si>
    <t>建国記念の日</t>
    <phoneticPr fontId="2" type="Hiragana"/>
  </si>
  <si>
    <t>天皇誕生日</t>
    <rPh sb="0" eb="2">
      <t>テンノウ</t>
    </rPh>
    <rPh sb="2" eb="5">
      <t>タンジョウビ</t>
    </rPh>
    <phoneticPr fontId="2"/>
  </si>
  <si>
    <t>春分の日</t>
    <rPh sb="0" eb="2">
      <t>シュンブン</t>
    </rPh>
    <rPh sb="3" eb="4">
      <t>ヒ</t>
    </rPh>
    <phoneticPr fontId="2"/>
  </si>
  <si>
    <t>申込書有効期限　:　2027年03月31日まで</t>
    <phoneticPr fontId="2"/>
  </si>
  <si>
    <t>昭和の日</t>
    <rPh sb="0" eb="2">
      <t>しょうわ</t>
    </rPh>
    <rPh sb="3" eb="4">
      <t>ひ</t>
    </rPh>
    <phoneticPr fontId="2" type="Hiragana"/>
  </si>
  <si>
    <t>憲法記念日</t>
    <rPh sb="0" eb="5">
      <t>けんぽうきねんび</t>
    </rPh>
    <phoneticPr fontId="2" type="Hiragana"/>
  </si>
  <si>
    <t>みどりの日</t>
    <rPh sb="4" eb="5">
      <t>ひ</t>
    </rPh>
    <phoneticPr fontId="2" type="Hiragana"/>
  </si>
  <si>
    <t>こどもの日</t>
    <rPh sb="4" eb="5">
      <t>ひ</t>
    </rPh>
    <phoneticPr fontId="2" type="Hiragana"/>
  </si>
  <si>
    <t>振替休日</t>
    <rPh sb="0" eb="4">
      <t>ふりかえきゅうじつ</t>
    </rPh>
    <phoneticPr fontId="2" type="Hiragana"/>
  </si>
  <si>
    <t>海の日</t>
    <rPh sb="0" eb="1">
      <t>うみ</t>
    </rPh>
    <rPh sb="2" eb="3">
      <t>ひ</t>
    </rPh>
    <phoneticPr fontId="2" type="Hiragana"/>
  </si>
  <si>
    <t>山の日</t>
    <rPh sb="0" eb="1">
      <t>やま</t>
    </rPh>
    <rPh sb="2" eb="3">
      <t>ひ</t>
    </rPh>
    <phoneticPr fontId="2" type="Hiragana"/>
  </si>
  <si>
    <t>敬老の日</t>
    <rPh sb="0" eb="2">
      <t>けいろう</t>
    </rPh>
    <rPh sb="3" eb="4">
      <t>ひ</t>
    </rPh>
    <phoneticPr fontId="2" type="Hiragana"/>
  </si>
  <si>
    <t>秋分の日</t>
    <rPh sb="0" eb="2">
      <t>しゅうぶん</t>
    </rPh>
    <rPh sb="3" eb="4">
      <t>ひ</t>
    </rPh>
    <phoneticPr fontId="2" type="Hiragana"/>
  </si>
  <si>
    <t>スポーツの日</t>
    <rPh sb="5" eb="6">
      <t>ひ</t>
    </rPh>
    <phoneticPr fontId="2" type="Hiragana"/>
  </si>
  <si>
    <t>文化の日</t>
    <rPh sb="0" eb="2">
      <t>ぶんか</t>
    </rPh>
    <rPh sb="3" eb="4">
      <t>ひ</t>
    </rPh>
    <phoneticPr fontId="2" type="Hiragana"/>
  </si>
  <si>
    <t>勤労感謝の日</t>
    <rPh sb="0" eb="4">
      <t>きんろうかんしゃ</t>
    </rPh>
    <rPh sb="5" eb="6">
      <t>ひ</t>
    </rPh>
    <phoneticPr fontId="2" type="Hiragana"/>
  </si>
  <si>
    <t>年末</t>
    <rPh sb="0" eb="2">
      <t>ねんまつ</t>
    </rPh>
    <phoneticPr fontId="2" type="Hiragana"/>
  </si>
  <si>
    <t>大晦日</t>
    <rPh sb="0" eb="3">
      <t>おおみそか</t>
    </rPh>
    <phoneticPr fontId="2" type="Hiragana"/>
  </si>
  <si>
    <t>年始</t>
    <rPh sb="0" eb="2">
      <t>ねんし</t>
    </rPh>
    <phoneticPr fontId="2" type="Hiragana"/>
  </si>
  <si>
    <t>元日</t>
    <rPh sb="0" eb="2">
      <t>がんじつ</t>
    </rPh>
    <phoneticPr fontId="2" type="Hiragana"/>
  </si>
  <si>
    <t>成人の日</t>
    <rPh sb="0" eb="2">
      <t>せいじん</t>
    </rPh>
    <rPh sb="3" eb="4">
      <t>ひ</t>
    </rPh>
    <phoneticPr fontId="2" type="Hiragana"/>
  </si>
  <si>
    <t>天皇誕生日</t>
    <rPh sb="0" eb="5">
      <t>てんのうたんじょうび</t>
    </rPh>
    <phoneticPr fontId="2" type="Hiragana"/>
  </si>
  <si>
    <t>春分の日</t>
    <rPh sb="0" eb="2">
      <t>しゅんぶん</t>
    </rPh>
    <rPh sb="3" eb="4">
      <t>ひ</t>
    </rPh>
    <phoneticPr fontId="2" type="Hiragana"/>
  </si>
  <si>
    <t>技術提案でTOBASANを取り入れた</t>
    <rPh sb="0" eb="2">
      <t>ギジュツ</t>
    </rPh>
    <rPh sb="2" eb="4">
      <t>テイアン</t>
    </rPh>
    <rPh sb="13" eb="14">
      <t>ト</t>
    </rPh>
    <rPh sb="15" eb="16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</si>
</sst>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#,##0_ "/>
    <numFmt numFmtId="179" formatCode="#,##0_);[Red]\(#,##0\)"/>
    <numFmt numFmtId="180" formatCode="0.00_ "/>
    <numFmt numFmtId="181" formatCode="[$-F800]dddd\,\ mmmm\ dd\,\ yyyy"/>
  </numFmts>
  <fonts count="9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b/>
      <sz val="11"/>
      <color indexed="14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sz val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9"/>
      <name val="Meiryo UI"/>
      <family val="3"/>
      <charset val="128"/>
    </font>
    <font>
      <b/>
      <sz val="12.5"/>
      <color indexed="10"/>
      <name val="Meiryo UI"/>
      <family val="3"/>
      <charset val="128"/>
    </font>
    <font>
      <sz val="14"/>
      <name val="Meiryo UI"/>
      <family val="3"/>
      <charset val="128"/>
    </font>
    <font>
      <b/>
      <u/>
      <sz val="12"/>
      <color indexed="12"/>
      <name val="Meiryo UI"/>
      <family val="3"/>
      <charset val="128"/>
    </font>
    <font>
      <b/>
      <sz val="9"/>
      <color indexed="12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b/>
      <sz val="10"/>
      <name val="Meiryo UI"/>
      <family val="3"/>
      <charset val="128"/>
    </font>
    <font>
      <u/>
      <sz val="12"/>
      <color indexed="12"/>
      <name val="Meiryo UI"/>
      <family val="3"/>
      <charset val="128"/>
    </font>
    <font>
      <b/>
      <sz val="11"/>
      <name val="Meiryo UI"/>
      <family val="3"/>
      <charset val="128"/>
    </font>
    <font>
      <i/>
      <u/>
      <sz val="14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6"/>
      <name val="Meiryo UI"/>
      <family val="3"/>
      <charset val="128"/>
    </font>
    <font>
      <sz val="11"/>
      <color indexed="9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9"/>
      <name val="Meiryo UI"/>
      <family val="3"/>
      <charset val="128"/>
    </font>
    <font>
      <sz val="11"/>
      <color indexed="12"/>
      <name val="Meiryo UI"/>
      <family val="3"/>
      <charset val="128"/>
    </font>
    <font>
      <b/>
      <u/>
      <sz val="11"/>
      <color indexed="12"/>
      <name val="Meiryo UI"/>
      <family val="3"/>
      <charset val="128"/>
    </font>
    <font>
      <sz val="10.5"/>
      <name val="Meiryo UI"/>
      <family val="3"/>
      <charset val="128"/>
    </font>
    <font>
      <sz val="10.5"/>
      <color indexed="10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11"/>
      <color theme="9" tint="-0.499984740745262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b/>
      <sz val="14"/>
      <color rgb="FF00206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2" tint="-0.899990844447157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2060"/>
      <name val="Meiryo UI"/>
      <family val="3"/>
      <charset val="128"/>
    </font>
    <font>
      <sz val="10"/>
      <color rgb="FF002060"/>
      <name val="Meiryo UI"/>
      <family val="3"/>
      <charset val="128"/>
    </font>
    <font>
      <sz val="11"/>
      <color rgb="FF99FF9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0000FF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1"/>
      <color theme="0"/>
      <name val="Meiryo UI"/>
      <family val="3"/>
      <charset val="128"/>
    </font>
    <font>
      <sz val="11"/>
      <color theme="2" tint="-0.89999084444715716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080808"/>
      <name val="Meiryo UI"/>
      <family val="3"/>
      <charset val="128"/>
    </font>
    <font>
      <sz val="11"/>
      <color theme="3"/>
      <name val="Meiryo UI"/>
      <family val="3"/>
      <charset val="128"/>
    </font>
    <font>
      <u/>
      <sz val="14"/>
      <color rgb="FFFF0000"/>
      <name val="ＭＳ Ｐゴシック"/>
      <family val="3"/>
      <charset val="128"/>
    </font>
    <font>
      <u/>
      <sz val="14"/>
      <color rgb="FFFF0000"/>
      <name val="Meiryo UI"/>
      <family val="3"/>
      <charset val="128"/>
    </font>
    <font>
      <b/>
      <sz val="9"/>
      <color theme="3"/>
      <name val="Meiryo UI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54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/>
      <right style="thin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double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6">
    <xf numFmtId="0" fontId="0" fillId="0" borderId="0"/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18" applyNumberForma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9" fillId="29" borderId="19" applyNumberFormat="0" applyFon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31" borderId="2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2" borderId="2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33" borderId="0" applyNumberFormat="0" applyBorder="0" applyAlignment="0" applyProtection="0">
      <alignment vertical="center"/>
    </xf>
  </cellStyleXfs>
  <cellXfs count="312">
    <xf numFmtId="0" fontId="0" fillId="0" borderId="0" xfId="0"/>
    <xf numFmtId="0" fontId="0" fillId="0" borderId="0" xfId="0" applyAlignment="1">
      <alignment vertical="center"/>
    </xf>
    <xf numFmtId="0" fontId="56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57" fillId="0" borderId="0" xfId="0" applyFont="1" applyAlignment="1">
      <alignment vertical="top"/>
    </xf>
    <xf numFmtId="0" fontId="57" fillId="0" borderId="30" xfId="0" applyFont="1" applyBorder="1" applyAlignment="1">
      <alignment vertical="top"/>
    </xf>
    <xf numFmtId="0" fontId="58" fillId="34" borderId="0" xfId="0" applyFont="1" applyFill="1" applyAlignment="1">
      <alignment horizontal="center"/>
    </xf>
    <xf numFmtId="14" fontId="58" fillId="34" borderId="0" xfId="0" applyNumberFormat="1" applyFont="1" applyFill="1"/>
    <xf numFmtId="0" fontId="58" fillId="34" borderId="0" xfId="0" applyFont="1" applyFill="1"/>
    <xf numFmtId="0" fontId="8" fillId="0" borderId="0" xfId="0" applyFont="1"/>
    <xf numFmtId="49" fontId="8" fillId="35" borderId="1" xfId="0" applyNumberFormat="1" applyFont="1" applyFill="1" applyBorder="1" applyAlignment="1">
      <alignment vertical="center"/>
    </xf>
    <xf numFmtId="49" fontId="8" fillId="35" borderId="0" xfId="0" applyNumberFormat="1" applyFont="1" applyFill="1" applyAlignment="1">
      <alignment vertical="center"/>
    </xf>
    <xf numFmtId="0" fontId="9" fillId="35" borderId="2" xfId="0" applyFont="1" applyFill="1" applyBorder="1" applyAlignment="1">
      <alignment horizontal="right" vertical="top"/>
    </xf>
    <xf numFmtId="49" fontId="58" fillId="34" borderId="0" xfId="0" applyNumberFormat="1" applyFont="1" applyFill="1" applyAlignment="1">
      <alignment horizontal="center"/>
    </xf>
    <xf numFmtId="0" fontId="8" fillId="35" borderId="2" xfId="0" applyFont="1" applyFill="1" applyBorder="1"/>
    <xf numFmtId="0" fontId="10" fillId="35" borderId="0" xfId="0" applyFont="1" applyFill="1" applyAlignment="1">
      <alignment vertical="center"/>
    </xf>
    <xf numFmtId="0" fontId="11" fillId="35" borderId="0" xfId="0" applyFont="1" applyFill="1" applyAlignment="1">
      <alignment vertical="center"/>
    </xf>
    <xf numFmtId="0" fontId="12" fillId="35" borderId="0" xfId="0" applyFont="1" applyFill="1" applyAlignment="1">
      <alignment vertical="center" shrinkToFit="1"/>
    </xf>
    <xf numFmtId="0" fontId="12" fillId="35" borderId="2" xfId="0" applyFont="1" applyFill="1" applyBorder="1" applyAlignment="1">
      <alignment vertical="center" shrinkToFit="1"/>
    </xf>
    <xf numFmtId="0" fontId="58" fillId="34" borderId="0" xfId="0" applyFont="1" applyFill="1" applyAlignment="1">
      <alignment horizontal="right"/>
    </xf>
    <xf numFmtId="49" fontId="13" fillId="35" borderId="0" xfId="0" applyNumberFormat="1" applyFont="1" applyFill="1" applyAlignment="1">
      <alignment vertical="center"/>
    </xf>
    <xf numFmtId="0" fontId="14" fillId="35" borderId="0" xfId="0" applyFont="1" applyFill="1" applyAlignment="1">
      <alignment vertical="center"/>
    </xf>
    <xf numFmtId="176" fontId="58" fillId="34" borderId="0" xfId="0" applyNumberFormat="1" applyFont="1" applyFill="1" applyAlignment="1">
      <alignment horizontal="right"/>
    </xf>
    <xf numFmtId="0" fontId="8" fillId="35" borderId="0" xfId="0" applyFont="1" applyFill="1" applyAlignment="1">
      <alignment vertical="center"/>
    </xf>
    <xf numFmtId="0" fontId="8" fillId="35" borderId="0" xfId="0" applyFont="1" applyFill="1"/>
    <xf numFmtId="0" fontId="59" fillId="35" borderId="0" xfId="0" applyFont="1" applyFill="1" applyAlignment="1">
      <alignment vertical="center" wrapText="1"/>
    </xf>
    <xf numFmtId="0" fontId="11" fillId="35" borderId="2" xfId="0" applyFont="1" applyFill="1" applyBorder="1" applyAlignment="1">
      <alignment vertical="center"/>
    </xf>
    <xf numFmtId="180" fontId="58" fillId="34" borderId="0" xfId="0" applyNumberFormat="1" applyFont="1" applyFill="1"/>
    <xf numFmtId="0" fontId="16" fillId="35" borderId="0" xfId="0" applyFont="1" applyFill="1" applyAlignment="1">
      <alignment vertical="center"/>
    </xf>
    <xf numFmtId="49" fontId="17" fillId="35" borderId="0" xfId="0" applyNumberFormat="1" applyFont="1" applyFill="1" applyAlignment="1">
      <alignment vertical="center"/>
    </xf>
    <xf numFmtId="49" fontId="8" fillId="35" borderId="0" xfId="28" applyNumberFormat="1" applyFont="1" applyFill="1" applyBorder="1" applyAlignment="1" applyProtection="1">
      <alignment horizontal="center" vertical="center"/>
    </xf>
    <xf numFmtId="49" fontId="13" fillId="35" borderId="0" xfId="28" applyNumberFormat="1" applyFont="1" applyFill="1" applyBorder="1" applyAlignment="1" applyProtection="1">
      <alignment vertical="top"/>
    </xf>
    <xf numFmtId="0" fontId="18" fillId="35" borderId="0" xfId="28" applyNumberFormat="1" applyFont="1" applyFill="1" applyBorder="1" applyAlignment="1" applyProtection="1">
      <alignment vertical="center"/>
    </xf>
    <xf numFmtId="0" fontId="18" fillId="35" borderId="0" xfId="28" applyNumberFormat="1" applyFont="1" applyFill="1" applyBorder="1" applyAlignment="1" applyProtection="1">
      <alignment vertical="top"/>
    </xf>
    <xf numFmtId="0" fontId="19" fillId="35" borderId="0" xfId="28" applyNumberFormat="1" applyFont="1" applyFill="1" applyBorder="1" applyAlignment="1" applyProtection="1">
      <alignment vertical="top"/>
    </xf>
    <xf numFmtId="49" fontId="20" fillId="35" borderId="2" xfId="28" applyNumberFormat="1" applyFont="1" applyFill="1" applyBorder="1" applyAlignment="1" applyProtection="1">
      <alignment horizontal="center" vertical="top"/>
    </xf>
    <xf numFmtId="49" fontId="58" fillId="34" borderId="0" xfId="0" applyNumberFormat="1" applyFont="1" applyFill="1"/>
    <xf numFmtId="0" fontId="60" fillId="34" borderId="0" xfId="0" applyFont="1" applyFill="1" applyAlignment="1">
      <alignment horizontal="right"/>
    </xf>
    <xf numFmtId="49" fontId="21" fillId="35" borderId="0" xfId="28" applyNumberFormat="1" applyFont="1" applyFill="1" applyBorder="1" applyAlignment="1" applyProtection="1">
      <alignment horizontal="center" vertical="center"/>
      <protection locked="0"/>
    </xf>
    <xf numFmtId="0" fontId="8" fillId="35" borderId="0" xfId="28" applyNumberFormat="1" applyFont="1" applyFill="1" applyBorder="1" applyAlignment="1" applyProtection="1">
      <alignment vertical="top"/>
    </xf>
    <xf numFmtId="0" fontId="60" fillId="34" borderId="0" xfId="0" applyFont="1" applyFill="1"/>
    <xf numFmtId="0" fontId="22" fillId="35" borderId="0" xfId="28" applyNumberFormat="1" applyFont="1" applyFill="1" applyBorder="1" applyAlignment="1" applyProtection="1">
      <alignment horizontal="center" vertical="top"/>
    </xf>
    <xf numFmtId="0" fontId="22" fillId="35" borderId="2" xfId="28" applyNumberFormat="1" applyFont="1" applyFill="1" applyBorder="1" applyAlignment="1" applyProtection="1">
      <alignment horizontal="center" vertical="top"/>
    </xf>
    <xf numFmtId="49" fontId="8" fillId="35" borderId="0" xfId="0" applyNumberFormat="1" applyFont="1" applyFill="1" applyAlignment="1">
      <alignment vertical="top"/>
    </xf>
    <xf numFmtId="57" fontId="58" fillId="34" borderId="0" xfId="0" applyNumberFormat="1" applyFont="1" applyFill="1"/>
    <xf numFmtId="49" fontId="8" fillId="35" borderId="0" xfId="0" applyNumberFormat="1" applyFont="1" applyFill="1"/>
    <xf numFmtId="181" fontId="58" fillId="34" borderId="0" xfId="0" applyNumberFormat="1" applyFont="1" applyFill="1"/>
    <xf numFmtId="0" fontId="61" fillId="34" borderId="0" xfId="0" applyFont="1" applyFill="1"/>
    <xf numFmtId="177" fontId="58" fillId="34" borderId="0" xfId="0" applyNumberFormat="1" applyFont="1" applyFill="1"/>
    <xf numFmtId="49" fontId="8" fillId="35" borderId="0" xfId="28" applyNumberFormat="1" applyFont="1" applyFill="1" applyBorder="1" applyAlignment="1" applyProtection="1">
      <alignment vertical="center"/>
    </xf>
    <xf numFmtId="49" fontId="8" fillId="35" borderId="0" xfId="0" applyNumberFormat="1" applyFont="1" applyFill="1" applyAlignment="1">
      <alignment vertical="center" shrinkToFit="1"/>
    </xf>
    <xf numFmtId="49" fontId="62" fillId="35" borderId="0" xfId="0" applyNumberFormat="1" applyFont="1" applyFill="1" applyAlignment="1">
      <alignment vertical="center"/>
    </xf>
    <xf numFmtId="0" fontId="24" fillId="35" borderId="0" xfId="0" applyFont="1" applyFill="1" applyAlignment="1">
      <alignment horizontal="center" vertical="center"/>
    </xf>
    <xf numFmtId="0" fontId="58" fillId="34" borderId="0" xfId="0" applyFont="1" applyFill="1" applyAlignment="1">
      <alignment horizontal="left"/>
    </xf>
    <xf numFmtId="49" fontId="63" fillId="35" borderId="0" xfId="0" applyNumberFormat="1" applyFont="1" applyFill="1"/>
    <xf numFmtId="49" fontId="64" fillId="35" borderId="0" xfId="0" applyNumberFormat="1" applyFont="1" applyFill="1"/>
    <xf numFmtId="49" fontId="25" fillId="35" borderId="0" xfId="0" applyNumberFormat="1" applyFont="1" applyFill="1" applyAlignment="1">
      <alignment vertical="center"/>
    </xf>
    <xf numFmtId="49" fontId="8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vertical="center"/>
    </xf>
    <xf numFmtId="179" fontId="13" fillId="35" borderId="0" xfId="0" applyNumberFormat="1" applyFont="1" applyFill="1" applyAlignment="1">
      <alignment horizontal="right" vertical="center" shrinkToFit="1"/>
    </xf>
    <xf numFmtId="49" fontId="13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horizontal="right" vertical="center"/>
    </xf>
    <xf numFmtId="179" fontId="27" fillId="35" borderId="0" xfId="0" applyNumberFormat="1" applyFont="1" applyFill="1" applyAlignment="1">
      <alignment vertical="center"/>
    </xf>
    <xf numFmtId="49" fontId="27" fillId="35" borderId="0" xfId="0" applyNumberFormat="1" applyFont="1" applyFill="1" applyAlignment="1">
      <alignment horizontal="center" vertical="center"/>
    </xf>
    <xf numFmtId="49" fontId="27" fillId="35" borderId="0" xfId="0" applyNumberFormat="1" applyFont="1" applyFill="1" applyAlignment="1">
      <alignment vertical="center"/>
    </xf>
    <xf numFmtId="179" fontId="8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vertical="center"/>
    </xf>
    <xf numFmtId="49" fontId="66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horizontal="center" vertical="center" textRotation="255"/>
    </xf>
    <xf numFmtId="49" fontId="67" fillId="35" borderId="0" xfId="0" applyNumberFormat="1" applyFont="1" applyFill="1" applyAlignment="1">
      <alignment vertical="center"/>
    </xf>
    <xf numFmtId="179" fontId="58" fillId="34" borderId="0" xfId="0" applyNumberFormat="1" applyFont="1" applyFill="1"/>
    <xf numFmtId="49" fontId="25" fillId="35" borderId="0" xfId="0" applyNumberFormat="1" applyFont="1" applyFill="1"/>
    <xf numFmtId="49" fontId="8" fillId="35" borderId="0" xfId="0" applyNumberFormat="1" applyFont="1" applyFill="1" applyAlignment="1">
      <alignment horizontal="left" vertical="center"/>
    </xf>
    <xf numFmtId="49" fontId="68" fillId="35" borderId="0" xfId="0" applyNumberFormat="1" applyFont="1" applyFill="1" applyAlignment="1">
      <alignment horizontal="center" vertical="center"/>
    </xf>
    <xf numFmtId="177" fontId="8" fillId="35" borderId="0" xfId="0" applyNumberFormat="1" applyFont="1" applyFill="1" applyAlignment="1">
      <alignment vertical="center"/>
    </xf>
    <xf numFmtId="49" fontId="31" fillId="35" borderId="0" xfId="0" applyNumberFormat="1" applyFont="1" applyFill="1" applyAlignment="1">
      <alignment horizontal="center" vertical="center"/>
    </xf>
    <xf numFmtId="49" fontId="31" fillId="36" borderId="0" xfId="0" applyNumberFormat="1" applyFont="1" applyFill="1" applyAlignment="1">
      <alignment horizontal="center" vertical="center"/>
    </xf>
    <xf numFmtId="176" fontId="32" fillId="35" borderId="0" xfId="0" applyNumberFormat="1" applyFont="1" applyFill="1" applyAlignment="1">
      <alignment horizontal="center" vertical="center"/>
    </xf>
    <xf numFmtId="177" fontId="29" fillId="35" borderId="0" xfId="0" applyNumberFormat="1" applyFont="1" applyFill="1" applyAlignment="1">
      <alignment horizontal="center" vertical="center"/>
    </xf>
    <xf numFmtId="177" fontId="23" fillId="35" borderId="0" xfId="0" applyNumberFormat="1" applyFont="1" applyFill="1" applyAlignment="1">
      <alignment horizontal="center" vertical="center"/>
    </xf>
    <xf numFmtId="49" fontId="69" fillId="35" borderId="0" xfId="0" applyNumberFormat="1" applyFont="1" applyFill="1" applyAlignment="1">
      <alignment horizontal="center" vertical="center"/>
    </xf>
    <xf numFmtId="0" fontId="31" fillId="35" borderId="0" xfId="0" applyFont="1" applyFill="1" applyAlignment="1">
      <alignment horizontal="center" vertical="center"/>
    </xf>
    <xf numFmtId="179" fontId="8" fillId="35" borderId="0" xfId="0" applyNumberFormat="1" applyFont="1" applyFill="1" applyAlignment="1">
      <alignment horizontal="center" vertical="center" shrinkToFit="1"/>
    </xf>
    <xf numFmtId="177" fontId="70" fillId="35" borderId="0" xfId="0" applyNumberFormat="1" applyFont="1" applyFill="1" applyAlignment="1">
      <alignment horizontal="center" vertical="center" shrinkToFit="1"/>
    </xf>
    <xf numFmtId="177" fontId="8" fillId="35" borderId="0" xfId="0" applyNumberFormat="1" applyFont="1" applyFill="1" applyAlignment="1">
      <alignment horizontal="center" vertical="center" shrinkToFit="1"/>
    </xf>
    <xf numFmtId="177" fontId="8" fillId="35" borderId="0" xfId="0" applyNumberFormat="1" applyFont="1" applyFill="1" applyAlignment="1">
      <alignment horizontal="center" vertical="center"/>
    </xf>
    <xf numFmtId="49" fontId="69" fillId="35" borderId="0" xfId="0" applyNumberFormat="1" applyFont="1" applyFill="1" applyAlignment="1">
      <alignment vertical="center"/>
    </xf>
    <xf numFmtId="49" fontId="68" fillId="35" borderId="0" xfId="0" applyNumberFormat="1" applyFont="1" applyFill="1" applyAlignment="1">
      <alignment vertical="center"/>
    </xf>
    <xf numFmtId="0" fontId="33" fillId="35" borderId="0" xfId="0" applyFont="1" applyFill="1" applyAlignment="1">
      <alignment vertical="center"/>
    </xf>
    <xf numFmtId="177" fontId="8" fillId="35" borderId="0" xfId="0" applyNumberFormat="1" applyFont="1" applyFill="1" applyAlignment="1">
      <alignment vertical="center" shrinkToFit="1"/>
    </xf>
    <xf numFmtId="49" fontId="8" fillId="35" borderId="3" xfId="0" applyNumberFormat="1" applyFont="1" applyFill="1" applyBorder="1" applyAlignment="1">
      <alignment vertical="center"/>
    </xf>
    <xf numFmtId="0" fontId="15" fillId="35" borderId="0" xfId="0" applyFont="1" applyFill="1" applyAlignment="1">
      <alignment horizontal="left" vertical="center" shrinkToFit="1"/>
    </xf>
    <xf numFmtId="177" fontId="70" fillId="35" borderId="0" xfId="0" applyNumberFormat="1" applyFont="1" applyFill="1" applyAlignment="1">
      <alignment horizontal="center"/>
    </xf>
    <xf numFmtId="177" fontId="8" fillId="35" borderId="0" xfId="0" applyNumberFormat="1" applyFont="1" applyFill="1" applyAlignment="1">
      <alignment horizontal="center"/>
    </xf>
    <xf numFmtId="49" fontId="15" fillId="35" borderId="0" xfId="0" applyNumberFormat="1" applyFont="1" applyFill="1" applyAlignment="1">
      <alignment vertical="center"/>
    </xf>
    <xf numFmtId="178" fontId="8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horizontal="center" vertical="center"/>
    </xf>
    <xf numFmtId="49" fontId="34" fillId="35" borderId="0" xfId="0" applyNumberFormat="1" applyFont="1" applyFill="1" applyAlignment="1">
      <alignment horizontal="center" vertical="center"/>
    </xf>
    <xf numFmtId="178" fontId="71" fillId="35" borderId="0" xfId="0" applyNumberFormat="1" applyFont="1" applyFill="1" applyAlignment="1">
      <alignment horizontal="center" vertical="center"/>
    </xf>
    <xf numFmtId="49" fontId="35" fillId="35" borderId="0" xfId="28" applyNumberFormat="1" applyFont="1" applyFill="1" applyBorder="1" applyAlignment="1" applyProtection="1">
      <alignment vertical="center"/>
    </xf>
    <xf numFmtId="0" fontId="72" fillId="35" borderId="0" xfId="28" applyNumberFormat="1" applyFont="1" applyFill="1" applyBorder="1" applyAlignment="1" applyProtection="1">
      <alignment vertical="center" wrapText="1"/>
    </xf>
    <xf numFmtId="49" fontId="36" fillId="35" borderId="0" xfId="0" applyNumberFormat="1" applyFont="1" applyFill="1" applyAlignment="1">
      <alignment vertical="center"/>
    </xf>
    <xf numFmtId="0" fontId="73" fillId="35" borderId="0" xfId="0" applyFont="1" applyFill="1" applyAlignment="1">
      <alignment vertical="center" wrapText="1"/>
    </xf>
    <xf numFmtId="49" fontId="37" fillId="35" borderId="0" xfId="0" applyNumberFormat="1" applyFont="1" applyFill="1" applyAlignment="1">
      <alignment vertical="center"/>
    </xf>
    <xf numFmtId="49" fontId="28" fillId="35" borderId="0" xfId="0" applyNumberFormat="1" applyFont="1" applyFill="1" applyAlignment="1">
      <alignment vertical="top"/>
    </xf>
    <xf numFmtId="49" fontId="28" fillId="35" borderId="0" xfId="0" applyNumberFormat="1" applyFont="1" applyFill="1" applyAlignment="1">
      <alignment vertical="center"/>
    </xf>
    <xf numFmtId="0" fontId="28" fillId="35" borderId="2" xfId="0" applyFont="1" applyFill="1" applyBorder="1"/>
    <xf numFmtId="0" fontId="58" fillId="0" borderId="0" xfId="0" applyFont="1"/>
    <xf numFmtId="49" fontId="8" fillId="35" borderId="1" xfId="0" applyNumberFormat="1" applyFont="1" applyFill="1" applyBorder="1"/>
    <xf numFmtId="49" fontId="13" fillId="35" borderId="0" xfId="0" applyNumberFormat="1" applyFont="1" applyFill="1"/>
    <xf numFmtId="49" fontId="38" fillId="35" borderId="0" xfId="28" applyNumberFormat="1" applyFont="1" applyFill="1" applyBorder="1" applyAlignment="1" applyProtection="1"/>
    <xf numFmtId="49" fontId="20" fillId="35" borderId="0" xfId="28" applyNumberFormat="1" applyFont="1" applyFill="1" applyBorder="1" applyAlignment="1" applyProtection="1"/>
    <xf numFmtId="49" fontId="15" fillId="35" borderId="0" xfId="0" applyNumberFormat="1" applyFont="1" applyFill="1"/>
    <xf numFmtId="49" fontId="20" fillId="35" borderId="0" xfId="28" applyNumberFormat="1" applyFont="1" applyFill="1" applyBorder="1" applyAlignment="1" applyProtection="1">
      <alignment horizontal="center" vertical="center"/>
    </xf>
    <xf numFmtId="49" fontId="30" fillId="34" borderId="4" xfId="0" applyNumberFormat="1" applyFont="1" applyFill="1" applyBorder="1" applyAlignment="1">
      <alignment horizontal="center" vertical="center"/>
    </xf>
    <xf numFmtId="49" fontId="30" fillId="34" borderId="5" xfId="0" applyNumberFormat="1" applyFont="1" applyFill="1" applyBorder="1" applyAlignment="1">
      <alignment horizontal="center" vertical="center"/>
    </xf>
    <xf numFmtId="49" fontId="30" fillId="34" borderId="6" xfId="0" applyNumberFormat="1" applyFont="1" applyFill="1" applyBorder="1" applyAlignment="1">
      <alignment horizontal="center" vertical="center"/>
    </xf>
    <xf numFmtId="49" fontId="8" fillId="35" borderId="7" xfId="0" applyNumberFormat="1" applyFont="1" applyFill="1" applyBorder="1"/>
    <xf numFmtId="49" fontId="8" fillId="35" borderId="8" xfId="0" applyNumberFormat="1" applyFont="1" applyFill="1" applyBorder="1"/>
    <xf numFmtId="49" fontId="30" fillId="34" borderId="9" xfId="0" applyNumberFormat="1" applyFont="1" applyFill="1" applyBorder="1" applyAlignment="1">
      <alignment horizontal="center" vertical="center"/>
    </xf>
    <xf numFmtId="49" fontId="30" fillId="34" borderId="8" xfId="0" applyNumberFormat="1" applyFont="1" applyFill="1" applyBorder="1" applyAlignment="1">
      <alignment horizontal="center" vertical="center"/>
    </xf>
    <xf numFmtId="49" fontId="30" fillId="34" borderId="10" xfId="0" applyNumberFormat="1" applyFont="1" applyFill="1" applyBorder="1" applyAlignment="1">
      <alignment horizontal="center" vertical="center"/>
    </xf>
    <xf numFmtId="0" fontId="8" fillId="35" borderId="11" xfId="0" applyFont="1" applyFill="1" applyBorder="1"/>
    <xf numFmtId="0" fontId="74" fillId="34" borderId="0" xfId="44" applyFont="1" applyFill="1" applyAlignment="1">
      <alignment horizontal="center" shrinkToFit="1"/>
    </xf>
    <xf numFmtId="177" fontId="58" fillId="34" borderId="0" xfId="0" applyNumberFormat="1" applyFont="1" applyFill="1" applyAlignment="1">
      <alignment vertical="center"/>
    </xf>
    <xf numFmtId="177" fontId="58" fillId="34" borderId="0" xfId="0" applyNumberFormat="1" applyFont="1" applyFill="1" applyAlignment="1">
      <alignment horizontal="center" vertical="center"/>
    </xf>
    <xf numFmtId="0" fontId="58" fillId="2" borderId="0" xfId="0" applyFont="1" applyFill="1"/>
    <xf numFmtId="49" fontId="58" fillId="0" borderId="0" xfId="0" applyNumberFormat="1" applyFont="1" applyAlignment="1">
      <alignment vertical="center"/>
    </xf>
    <xf numFmtId="0" fontId="8" fillId="34" borderId="0" xfId="0" applyFont="1" applyFill="1"/>
    <xf numFmtId="179" fontId="58" fillId="0" borderId="0" xfId="0" applyNumberFormat="1" applyFont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179" fontId="13" fillId="0" borderId="0" xfId="0" applyNumberFormat="1" applyFont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8" fillId="34" borderId="32" xfId="0" applyFont="1" applyFill="1" applyBorder="1" applyAlignment="1">
      <alignment vertical="center"/>
    </xf>
    <xf numFmtId="0" fontId="8" fillId="34" borderId="27" xfId="0" applyFont="1" applyFill="1" applyBorder="1" applyAlignment="1">
      <alignment vertical="center"/>
    </xf>
    <xf numFmtId="0" fontId="67" fillId="34" borderId="2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34" borderId="33" xfId="0" applyFont="1" applyFill="1" applyBorder="1" applyAlignment="1">
      <alignment vertical="center"/>
    </xf>
    <xf numFmtId="0" fontId="8" fillId="34" borderId="0" xfId="0" applyFont="1" applyFill="1" applyAlignment="1">
      <alignment vertical="center"/>
    </xf>
    <xf numFmtId="0" fontId="67" fillId="34" borderId="29" xfId="0" applyFont="1" applyFill="1" applyBorder="1" applyAlignment="1">
      <alignment vertical="center"/>
    </xf>
    <xf numFmtId="0" fontId="8" fillId="35" borderId="32" xfId="0" applyFont="1" applyFill="1" applyBorder="1" applyAlignment="1">
      <alignment vertical="center"/>
    </xf>
    <xf numFmtId="0" fontId="8" fillId="35" borderId="27" xfId="0" applyFont="1" applyFill="1" applyBorder="1" applyAlignment="1">
      <alignment vertical="center"/>
    </xf>
    <xf numFmtId="0" fontId="8" fillId="35" borderId="28" xfId="0" applyFont="1" applyFill="1" applyBorder="1" applyAlignment="1">
      <alignment vertical="center"/>
    </xf>
    <xf numFmtId="0" fontId="8" fillId="34" borderId="0" xfId="0" applyFont="1" applyFill="1" applyAlignment="1" applyProtection="1">
      <alignment vertical="center"/>
      <protection locked="0"/>
    </xf>
    <xf numFmtId="0" fontId="8" fillId="35" borderId="33" xfId="0" applyFont="1" applyFill="1" applyBorder="1" applyAlignment="1">
      <alignment vertical="center"/>
    </xf>
    <xf numFmtId="0" fontId="75" fillId="35" borderId="0" xfId="0" applyFont="1" applyFill="1" applyAlignment="1">
      <alignment vertical="center"/>
    </xf>
    <xf numFmtId="0" fontId="8" fillId="35" borderId="0" xfId="0" applyFont="1" applyFill="1" applyAlignment="1">
      <alignment horizontal="center" vertical="center" wrapText="1"/>
    </xf>
    <xf numFmtId="0" fontId="8" fillId="35" borderId="29" xfId="0" applyFont="1" applyFill="1" applyBorder="1" applyAlignment="1">
      <alignment vertical="center"/>
    </xf>
    <xf numFmtId="0" fontId="8" fillId="34" borderId="0" xfId="0" applyFont="1" applyFill="1" applyAlignment="1">
      <alignment horizontal="left" vertical="center" wrapText="1"/>
    </xf>
    <xf numFmtId="0" fontId="76" fillId="35" borderId="0" xfId="0" applyFont="1" applyFill="1" applyAlignment="1">
      <alignment vertical="center"/>
    </xf>
    <xf numFmtId="0" fontId="77" fillId="35" borderId="0" xfId="0" applyFont="1" applyFill="1" applyAlignment="1">
      <alignment vertical="center"/>
    </xf>
    <xf numFmtId="0" fontId="77" fillId="35" borderId="29" xfId="0" applyFont="1" applyFill="1" applyBorder="1" applyAlignment="1">
      <alignment vertical="center"/>
    </xf>
    <xf numFmtId="0" fontId="77" fillId="34" borderId="0" xfId="0" applyFont="1" applyFill="1" applyAlignment="1">
      <alignment vertical="center"/>
    </xf>
    <xf numFmtId="0" fontId="75" fillId="34" borderId="0" xfId="0" applyFont="1" applyFill="1" applyAlignment="1">
      <alignment horizontal="left" vertical="center" wrapText="1"/>
    </xf>
    <xf numFmtId="0" fontId="67" fillId="34" borderId="0" xfId="0" applyFont="1" applyFill="1" applyAlignment="1">
      <alignment horizontal="left" vertical="center" wrapText="1"/>
    </xf>
    <xf numFmtId="0" fontId="8" fillId="34" borderId="33" xfId="0" applyFont="1" applyFill="1" applyBorder="1"/>
    <xf numFmtId="0" fontId="8" fillId="35" borderId="33" xfId="0" applyFont="1" applyFill="1" applyBorder="1"/>
    <xf numFmtId="0" fontId="8" fillId="35" borderId="29" xfId="0" applyFont="1" applyFill="1" applyBorder="1"/>
    <xf numFmtId="0" fontId="67" fillId="34" borderId="29" xfId="0" applyFont="1" applyFill="1" applyBorder="1"/>
    <xf numFmtId="0" fontId="8" fillId="35" borderId="0" xfId="0" applyFont="1" applyFill="1" applyAlignment="1">
      <alignment horizontal="center" vertical="center"/>
    </xf>
    <xf numFmtId="0" fontId="8" fillId="34" borderId="34" xfId="0" applyFont="1" applyFill="1" applyBorder="1" applyAlignment="1" applyProtection="1">
      <alignment horizontal="center" vertical="center"/>
      <protection locked="0"/>
    </xf>
    <xf numFmtId="0" fontId="8" fillId="35" borderId="0" xfId="0" applyFont="1" applyFill="1" applyAlignment="1">
      <alignment horizontal="left" vertical="center"/>
    </xf>
    <xf numFmtId="0" fontId="8" fillId="35" borderId="35" xfId="0" applyFont="1" applyFill="1" applyBorder="1" applyAlignment="1">
      <alignment vertical="center"/>
    </xf>
    <xf numFmtId="0" fontId="75" fillId="35" borderId="30" xfId="0" applyFont="1" applyFill="1" applyBorder="1" applyAlignment="1">
      <alignment horizontal="left" vertical="top" wrapText="1"/>
    </xf>
    <xf numFmtId="0" fontId="8" fillId="35" borderId="31" xfId="0" applyFont="1" applyFill="1" applyBorder="1" applyAlignment="1">
      <alignment vertical="center"/>
    </xf>
    <xf numFmtId="0" fontId="8" fillId="34" borderId="35" xfId="0" applyFont="1" applyFill="1" applyBorder="1" applyAlignment="1">
      <alignment vertical="center"/>
    </xf>
    <xf numFmtId="0" fontId="8" fillId="34" borderId="30" xfId="0" applyFont="1" applyFill="1" applyBorder="1" applyAlignment="1">
      <alignment vertical="center"/>
    </xf>
    <xf numFmtId="0" fontId="78" fillId="34" borderId="30" xfId="0" applyFont="1" applyFill="1" applyBorder="1" applyAlignment="1">
      <alignment horizontal="left" vertical="top" wrapText="1"/>
    </xf>
    <xf numFmtId="0" fontId="67" fillId="34" borderId="31" xfId="0" applyFont="1" applyFill="1" applyBorder="1" applyAlignment="1">
      <alignment vertical="center"/>
    </xf>
    <xf numFmtId="0" fontId="67" fillId="0" borderId="0" xfId="0" applyFont="1" applyAlignment="1">
      <alignment vertical="center"/>
    </xf>
    <xf numFmtId="49" fontId="23" fillId="35" borderId="0" xfId="0" applyNumberFormat="1" applyFont="1" applyFill="1" applyAlignment="1">
      <alignment vertical="center"/>
    </xf>
    <xf numFmtId="49" fontId="63" fillId="35" borderId="0" xfId="0" applyNumberFormat="1" applyFont="1" applyFill="1" applyAlignment="1">
      <alignment vertical="center"/>
    </xf>
    <xf numFmtId="0" fontId="58" fillId="34" borderId="0" xfId="0" applyFont="1" applyFill="1" applyAlignment="1">
      <alignment vertical="center"/>
    </xf>
    <xf numFmtId="0" fontId="74" fillId="34" borderId="0" xfId="0" applyFont="1" applyFill="1" applyAlignment="1">
      <alignment horizontal="left" vertical="top" wrapText="1"/>
    </xf>
    <xf numFmtId="0" fontId="60" fillId="34" borderId="0" xfId="0" applyFont="1" applyFill="1" applyAlignment="1">
      <alignment vertical="top" wrapText="1"/>
    </xf>
    <xf numFmtId="0" fontId="89" fillId="0" borderId="0" xfId="0" applyFont="1"/>
    <xf numFmtId="0" fontId="67" fillId="0" borderId="0" xfId="0" applyFont="1"/>
    <xf numFmtId="0" fontId="92" fillId="35" borderId="2" xfId="0" applyFont="1" applyFill="1" applyBorder="1" applyAlignment="1">
      <alignment horizontal="right"/>
    </xf>
    <xf numFmtId="49" fontId="15" fillId="35" borderId="0" xfId="0" applyNumberFormat="1" applyFont="1" applyFill="1" applyAlignment="1">
      <alignment vertical="center"/>
    </xf>
    <xf numFmtId="49" fontId="8" fillId="35" borderId="34" xfId="0" applyNumberFormat="1" applyFont="1" applyFill="1" applyBorder="1" applyAlignment="1">
      <alignment horizontal="left" vertical="center"/>
    </xf>
    <xf numFmtId="0" fontId="8" fillId="34" borderId="34" xfId="0" applyFont="1" applyFill="1" applyBorder="1" applyAlignment="1" applyProtection="1">
      <alignment horizontal="center" vertical="center" shrinkToFit="1"/>
      <protection locked="0"/>
    </xf>
    <xf numFmtId="179" fontId="8" fillId="34" borderId="34" xfId="0" applyNumberFormat="1" applyFont="1" applyFill="1" applyBorder="1" applyAlignment="1" applyProtection="1">
      <alignment horizontal="center" vertical="center"/>
      <protection locked="0"/>
    </xf>
    <xf numFmtId="179" fontId="30" fillId="34" borderId="34" xfId="0" applyNumberFormat="1" applyFont="1" applyFill="1" applyBorder="1" applyAlignment="1" applyProtection="1">
      <alignment horizontal="center" vertical="center" shrinkToFit="1"/>
      <protection locked="0"/>
    </xf>
    <xf numFmtId="49" fontId="8" fillId="35" borderId="34" xfId="0" applyNumberFormat="1" applyFont="1" applyFill="1" applyBorder="1" applyAlignment="1">
      <alignment vertical="center"/>
    </xf>
    <xf numFmtId="49" fontId="58" fillId="38" borderId="34" xfId="0" applyNumberFormat="1" applyFont="1" applyFill="1" applyBorder="1" applyAlignment="1">
      <alignment horizontal="center" vertical="center" shrinkToFit="1"/>
    </xf>
    <xf numFmtId="49" fontId="15" fillId="35" borderId="12" xfId="0" applyNumberFormat="1" applyFont="1" applyFill="1" applyBorder="1" applyAlignment="1">
      <alignment horizontal="center"/>
    </xf>
    <xf numFmtId="49" fontId="15" fillId="35" borderId="13" xfId="0" applyNumberFormat="1" applyFont="1" applyFill="1" applyBorder="1" applyAlignment="1">
      <alignment horizontal="center"/>
    </xf>
    <xf numFmtId="49" fontId="15" fillId="35" borderId="14" xfId="0" applyNumberFormat="1" applyFont="1" applyFill="1" applyBorder="1" applyAlignment="1">
      <alignment horizontal="center"/>
    </xf>
    <xf numFmtId="49" fontId="8" fillId="34" borderId="34" xfId="0" applyNumberFormat="1" applyFont="1" applyFill="1" applyBorder="1" applyAlignment="1" applyProtection="1">
      <alignment horizontal="left" vertical="top"/>
      <protection locked="0"/>
    </xf>
    <xf numFmtId="0" fontId="76" fillId="35" borderId="0" xfId="0" applyFont="1" applyFill="1" applyAlignment="1">
      <alignment horizontal="right" vertical="center" wrapText="1"/>
    </xf>
    <xf numFmtId="49" fontId="28" fillId="35" borderId="0" xfId="0" applyNumberFormat="1" applyFont="1" applyFill="1" applyAlignment="1">
      <alignment horizontal="left" wrapText="1"/>
    </xf>
    <xf numFmtId="49" fontId="28" fillId="35" borderId="2" xfId="0" applyNumberFormat="1" applyFont="1" applyFill="1" applyBorder="1" applyAlignment="1">
      <alignment horizontal="left" wrapText="1"/>
    </xf>
    <xf numFmtId="38" fontId="23" fillId="34" borderId="34" xfId="34" applyFont="1" applyFill="1" applyBorder="1" applyAlignment="1" applyProtection="1">
      <alignment horizontal="center" vertical="center"/>
    </xf>
    <xf numFmtId="49" fontId="38" fillId="35" borderId="0" xfId="28" applyNumberFormat="1" applyFont="1" applyFill="1" applyBorder="1" applyAlignment="1" applyProtection="1">
      <alignment horizontal="center" vertical="center"/>
    </xf>
    <xf numFmtId="49" fontId="58" fillId="37" borderId="34" xfId="0" applyNumberFormat="1" applyFont="1" applyFill="1" applyBorder="1" applyAlignment="1">
      <alignment horizontal="center" vertical="center"/>
    </xf>
    <xf numFmtId="49" fontId="79" fillId="35" borderId="0" xfId="0" applyNumberFormat="1" applyFont="1" applyFill="1" applyAlignment="1">
      <alignment horizontal="left" shrinkToFit="1"/>
    </xf>
    <xf numFmtId="38" fontId="23" fillId="36" borderId="0" xfId="34" applyFont="1" applyFill="1" applyBorder="1" applyAlignment="1" applyProtection="1">
      <alignment horizontal="center" vertical="center" shrinkToFit="1"/>
    </xf>
    <xf numFmtId="0" fontId="74" fillId="36" borderId="0" xfId="0" applyFont="1" applyFill="1" applyAlignment="1">
      <alignment horizontal="center" vertical="center"/>
    </xf>
    <xf numFmtId="49" fontId="8" fillId="35" borderId="0" xfId="0" applyNumberFormat="1" applyFont="1" applyFill="1" applyAlignment="1">
      <alignment horizontal="left" vertical="center"/>
    </xf>
    <xf numFmtId="49" fontId="8" fillId="35" borderId="34" xfId="0" applyNumberFormat="1" applyFont="1" applyFill="1" applyBorder="1" applyAlignment="1">
      <alignment horizontal="left" vertical="center" shrinkToFit="1"/>
    </xf>
    <xf numFmtId="49" fontId="8" fillId="35" borderId="0" xfId="0" applyNumberFormat="1" applyFont="1" applyFill="1" applyAlignment="1">
      <alignment horizontal="center" vertical="center"/>
    </xf>
    <xf numFmtId="49" fontId="38" fillId="0" borderId="0" xfId="28" applyNumberFormat="1" applyFont="1" applyFill="1" applyBorder="1" applyAlignment="1" applyProtection="1">
      <alignment horizontal="left" vertical="center"/>
    </xf>
    <xf numFmtId="49" fontId="30" fillId="34" borderId="4" xfId="0" applyNumberFormat="1" applyFont="1" applyFill="1" applyBorder="1" applyAlignment="1">
      <alignment horizontal="center" vertical="center"/>
    </xf>
    <xf numFmtId="49" fontId="30" fillId="34" borderId="5" xfId="0" applyNumberFormat="1" applyFont="1" applyFill="1" applyBorder="1" applyAlignment="1">
      <alignment horizontal="center" vertical="center"/>
    </xf>
    <xf numFmtId="49" fontId="30" fillId="34" borderId="6" xfId="0" applyNumberFormat="1" applyFont="1" applyFill="1" applyBorder="1" applyAlignment="1">
      <alignment horizontal="center" vertical="center"/>
    </xf>
    <xf numFmtId="49" fontId="30" fillId="34" borderId="9" xfId="0" applyNumberFormat="1" applyFont="1" applyFill="1" applyBorder="1" applyAlignment="1">
      <alignment horizontal="center" vertical="center"/>
    </xf>
    <xf numFmtId="49" fontId="30" fillId="34" borderId="8" xfId="0" applyNumberFormat="1" applyFont="1" applyFill="1" applyBorder="1" applyAlignment="1">
      <alignment horizontal="center" vertical="center"/>
    </xf>
    <xf numFmtId="49" fontId="30" fillId="34" borderId="10" xfId="0" applyNumberFormat="1" applyFont="1" applyFill="1" applyBorder="1" applyAlignment="1">
      <alignment horizontal="center" vertical="center"/>
    </xf>
    <xf numFmtId="181" fontId="28" fillId="35" borderId="12" xfId="0" applyNumberFormat="1" applyFont="1" applyFill="1" applyBorder="1" applyAlignment="1">
      <alignment horizontal="left"/>
    </xf>
    <xf numFmtId="181" fontId="28" fillId="35" borderId="13" xfId="0" applyNumberFormat="1" applyFont="1" applyFill="1" applyBorder="1" applyAlignment="1">
      <alignment horizontal="left"/>
    </xf>
    <xf numFmtId="181" fontId="28" fillId="35" borderId="14" xfId="0" applyNumberFormat="1" applyFont="1" applyFill="1" applyBorder="1" applyAlignment="1">
      <alignment horizontal="left"/>
    </xf>
    <xf numFmtId="181" fontId="28" fillId="35" borderId="12" xfId="0" applyNumberFormat="1" applyFont="1" applyFill="1" applyBorder="1" applyAlignment="1">
      <alignment horizontal="right"/>
    </xf>
    <xf numFmtId="181" fontId="28" fillId="35" borderId="13" xfId="0" applyNumberFormat="1" applyFont="1" applyFill="1" applyBorder="1" applyAlignment="1">
      <alignment horizontal="right"/>
    </xf>
    <xf numFmtId="181" fontId="28" fillId="35" borderId="14" xfId="0" applyNumberFormat="1" applyFont="1" applyFill="1" applyBorder="1" applyAlignment="1">
      <alignment horizontal="right"/>
    </xf>
    <xf numFmtId="49" fontId="38" fillId="0" borderId="0" xfId="28" applyNumberFormat="1" applyFont="1" applyFill="1" applyBorder="1" applyAlignment="1" applyProtection="1">
      <alignment horizontal="left"/>
    </xf>
    <xf numFmtId="49" fontId="80" fillId="0" borderId="0" xfId="28" applyNumberFormat="1" applyFont="1" applyFill="1" applyBorder="1" applyAlignment="1" applyProtection="1">
      <alignment horizontal="left"/>
    </xf>
    <xf numFmtId="49" fontId="58" fillId="0" borderId="0" xfId="0" applyNumberFormat="1" applyFont="1" applyAlignment="1">
      <alignment horizontal="left"/>
    </xf>
    <xf numFmtId="179" fontId="8" fillId="35" borderId="0" xfId="0" applyNumberFormat="1" applyFont="1" applyFill="1" applyAlignment="1">
      <alignment horizontal="center" vertical="center"/>
    </xf>
    <xf numFmtId="38" fontId="29" fillId="34" borderId="34" xfId="34" applyFont="1" applyFill="1" applyBorder="1" applyAlignment="1" applyProtection="1">
      <alignment horizontal="center" vertical="center"/>
    </xf>
    <xf numFmtId="49" fontId="8" fillId="34" borderId="36" xfId="0" applyNumberFormat="1" applyFont="1" applyFill="1" applyBorder="1" applyAlignment="1" applyProtection="1">
      <alignment horizontal="left" vertical="center" shrinkToFit="1"/>
      <protection locked="0"/>
    </xf>
    <xf numFmtId="49" fontId="8" fillId="34" borderId="37" xfId="0" applyNumberFormat="1" applyFont="1" applyFill="1" applyBorder="1" applyAlignment="1" applyProtection="1">
      <alignment horizontal="left" vertical="center" shrinkToFit="1"/>
      <protection locked="0"/>
    </xf>
    <xf numFmtId="49" fontId="8" fillId="34" borderId="38" xfId="0" applyNumberFormat="1" applyFont="1" applyFill="1" applyBorder="1" applyAlignment="1" applyProtection="1">
      <alignment horizontal="left" vertical="center" shrinkToFit="1"/>
      <protection locked="0"/>
    </xf>
    <xf numFmtId="49" fontId="8" fillId="34" borderId="36" xfId="0" applyNumberFormat="1" applyFont="1" applyFill="1" applyBorder="1" applyAlignment="1" applyProtection="1">
      <alignment horizontal="left" vertical="center"/>
      <protection locked="0"/>
    </xf>
    <xf numFmtId="49" fontId="8" fillId="34" borderId="37" xfId="0" applyNumberFormat="1" applyFont="1" applyFill="1" applyBorder="1" applyAlignment="1" applyProtection="1">
      <alignment horizontal="left" vertical="center"/>
      <protection locked="0"/>
    </xf>
    <xf numFmtId="49" fontId="8" fillId="34" borderId="38" xfId="0" applyNumberFormat="1" applyFont="1" applyFill="1" applyBorder="1" applyAlignment="1" applyProtection="1">
      <alignment horizontal="left" vertical="center"/>
      <protection locked="0"/>
    </xf>
    <xf numFmtId="179" fontId="26" fillId="34" borderId="32" xfId="0" applyNumberFormat="1" applyFont="1" applyFill="1" applyBorder="1" applyAlignment="1">
      <alignment horizontal="right" vertical="center" shrinkToFit="1"/>
    </xf>
    <xf numFmtId="179" fontId="26" fillId="34" borderId="27" xfId="0" applyNumberFormat="1" applyFont="1" applyFill="1" applyBorder="1" applyAlignment="1">
      <alignment horizontal="right" vertical="center" shrinkToFit="1"/>
    </xf>
    <xf numFmtId="179" fontId="26" fillId="34" borderId="35" xfId="0" applyNumberFormat="1" applyFont="1" applyFill="1" applyBorder="1" applyAlignment="1">
      <alignment horizontal="right" vertical="center" shrinkToFit="1"/>
    </xf>
    <xf numFmtId="179" fontId="26" fillId="34" borderId="30" xfId="0" applyNumberFormat="1" applyFont="1" applyFill="1" applyBorder="1" applyAlignment="1">
      <alignment horizontal="right" vertical="center" shrinkToFit="1"/>
    </xf>
    <xf numFmtId="0" fontId="8" fillId="34" borderId="37" xfId="0" applyFont="1" applyFill="1" applyBorder="1" applyAlignment="1" applyProtection="1">
      <alignment horizontal="left" vertical="center" shrinkToFit="1"/>
      <protection locked="0"/>
    </xf>
    <xf numFmtId="0" fontId="8" fillId="34" borderId="38" xfId="0" applyFont="1" applyFill="1" applyBorder="1" applyAlignment="1" applyProtection="1">
      <alignment horizontal="left" vertical="center" shrinkToFit="1"/>
      <protection locked="0"/>
    </xf>
    <xf numFmtId="49" fontId="82" fillId="34" borderId="36" xfId="0" applyNumberFormat="1" applyFont="1" applyFill="1" applyBorder="1" applyAlignment="1" applyProtection="1">
      <alignment horizontal="left" vertical="center" shrinkToFit="1"/>
      <protection locked="0"/>
    </xf>
    <xf numFmtId="49" fontId="82" fillId="34" borderId="37" xfId="0" applyNumberFormat="1" applyFont="1" applyFill="1" applyBorder="1" applyAlignment="1" applyProtection="1">
      <alignment horizontal="left" vertical="center" shrinkToFit="1"/>
      <protection locked="0"/>
    </xf>
    <xf numFmtId="49" fontId="82" fillId="34" borderId="38" xfId="0" applyNumberFormat="1" applyFont="1" applyFill="1" applyBorder="1" applyAlignment="1" applyProtection="1">
      <alignment horizontal="left" vertical="center" shrinkToFit="1"/>
      <protection locked="0"/>
    </xf>
    <xf numFmtId="49" fontId="13" fillId="34" borderId="36" xfId="0" applyNumberFormat="1" applyFont="1" applyFill="1" applyBorder="1" applyAlignment="1" applyProtection="1">
      <alignment horizontal="center" vertical="center" shrinkToFit="1"/>
      <protection locked="0"/>
    </xf>
    <xf numFmtId="49" fontId="13" fillId="34" borderId="37" xfId="0" applyNumberFormat="1" applyFont="1" applyFill="1" applyBorder="1" applyAlignment="1" applyProtection="1">
      <alignment horizontal="center" vertical="center" shrinkToFit="1"/>
      <protection locked="0"/>
    </xf>
    <xf numFmtId="49" fontId="13" fillId="34" borderId="38" xfId="0" applyNumberFormat="1" applyFont="1" applyFill="1" applyBorder="1" applyAlignment="1" applyProtection="1">
      <alignment horizontal="center" vertical="center" shrinkToFit="1"/>
      <protection locked="0"/>
    </xf>
    <xf numFmtId="0" fontId="58" fillId="37" borderId="34" xfId="0" applyFont="1" applyFill="1" applyBorder="1" applyAlignment="1">
      <alignment horizontal="center" vertical="center" shrinkToFit="1"/>
    </xf>
    <xf numFmtId="0" fontId="71" fillId="35" borderId="0" xfId="0" applyFont="1" applyFill="1" applyAlignment="1">
      <alignment horizontal="left" shrinkToFit="1"/>
    </xf>
    <xf numFmtId="179" fontId="13" fillId="35" borderId="0" xfId="0" applyNumberFormat="1" applyFont="1" applyFill="1" applyAlignment="1">
      <alignment horizontal="center" vertical="center"/>
    </xf>
    <xf numFmtId="49" fontId="81" fillId="35" borderId="0" xfId="0" applyNumberFormat="1" applyFont="1" applyFill="1" applyAlignment="1">
      <alignment horizontal="center" vertical="center"/>
    </xf>
    <xf numFmtId="49" fontId="90" fillId="35" borderId="0" xfId="28" applyNumberFormat="1" applyFont="1" applyFill="1" applyBorder="1" applyAlignment="1" applyProtection="1">
      <alignment horizontal="center" vertical="center" shrinkToFit="1"/>
    </xf>
    <xf numFmtId="49" fontId="91" fillId="35" borderId="0" xfId="28" applyNumberFormat="1" applyFont="1" applyFill="1" applyBorder="1" applyAlignment="1" applyProtection="1">
      <alignment horizontal="center" vertical="center" shrinkToFit="1"/>
    </xf>
    <xf numFmtId="0" fontId="26" fillId="34" borderId="32" xfId="0" applyFont="1" applyFill="1" applyBorder="1" applyAlignment="1">
      <alignment horizontal="center" vertical="center" shrinkToFit="1"/>
    </xf>
    <xf numFmtId="0" fontId="64" fillId="34" borderId="27" xfId="0" applyFont="1" applyFill="1" applyBorder="1" applyAlignment="1">
      <alignment horizontal="center" vertical="center" shrinkToFit="1"/>
    </xf>
    <xf numFmtId="0" fontId="64" fillId="34" borderId="35" xfId="0" applyFont="1" applyFill="1" applyBorder="1" applyAlignment="1">
      <alignment horizontal="center" vertical="center" shrinkToFit="1"/>
    </xf>
    <xf numFmtId="0" fontId="64" fillId="34" borderId="30" xfId="0" applyFont="1" applyFill="1" applyBorder="1" applyAlignment="1">
      <alignment horizontal="center" vertical="center" shrinkToFit="1"/>
    </xf>
    <xf numFmtId="49" fontId="58" fillId="39" borderId="34" xfId="0" applyNumberFormat="1" applyFont="1" applyFill="1" applyBorder="1" applyAlignment="1">
      <alignment horizontal="center"/>
    </xf>
    <xf numFmtId="49" fontId="60" fillId="39" borderId="36" xfId="0" applyNumberFormat="1" applyFont="1" applyFill="1" applyBorder="1" applyAlignment="1">
      <alignment horizontal="center" vertical="center"/>
    </xf>
    <xf numFmtId="49" fontId="60" fillId="39" borderId="37" xfId="0" applyNumberFormat="1" applyFont="1" applyFill="1" applyBorder="1" applyAlignment="1">
      <alignment horizontal="center" vertical="center"/>
    </xf>
    <xf numFmtId="49" fontId="60" fillId="39" borderId="38" xfId="0" applyNumberFormat="1" applyFont="1" applyFill="1" applyBorder="1" applyAlignment="1">
      <alignment horizontal="center" vertical="center"/>
    </xf>
    <xf numFmtId="49" fontId="82" fillId="34" borderId="27" xfId="0" applyNumberFormat="1" applyFont="1" applyFill="1" applyBorder="1" applyAlignment="1">
      <alignment horizontal="left" vertical="center" shrinkToFit="1"/>
    </xf>
    <xf numFmtId="49" fontId="82" fillId="34" borderId="28" xfId="0" applyNumberFormat="1" applyFont="1" applyFill="1" applyBorder="1" applyAlignment="1">
      <alignment horizontal="left" vertical="center" shrinkToFit="1"/>
    </xf>
    <xf numFmtId="49" fontId="82" fillId="34" borderId="30" xfId="0" applyNumberFormat="1" applyFont="1" applyFill="1" applyBorder="1" applyAlignment="1">
      <alignment horizontal="left" vertical="center" shrinkToFit="1"/>
    </xf>
    <xf numFmtId="49" fontId="82" fillId="34" borderId="31" xfId="0" applyNumberFormat="1" applyFont="1" applyFill="1" applyBorder="1" applyAlignment="1">
      <alignment horizontal="left" vertical="center" shrinkToFit="1"/>
    </xf>
    <xf numFmtId="0" fontId="83" fillId="37" borderId="15" xfId="0" applyFont="1" applyFill="1" applyBorder="1" applyAlignment="1">
      <alignment horizontal="center" vertical="center"/>
    </xf>
    <xf numFmtId="0" fontId="83" fillId="37" borderId="16" xfId="0" applyFont="1" applyFill="1" applyBorder="1"/>
    <xf numFmtId="0" fontId="83" fillId="37" borderId="17" xfId="0" applyFont="1" applyFill="1" applyBorder="1"/>
    <xf numFmtId="0" fontId="83" fillId="37" borderId="39" xfId="0" applyFont="1" applyFill="1" applyBorder="1"/>
    <xf numFmtId="0" fontId="83" fillId="37" borderId="40" xfId="0" applyFont="1" applyFill="1" applyBorder="1"/>
    <xf numFmtId="0" fontId="83" fillId="37" borderId="41" xfId="0" applyFont="1" applyFill="1" applyBorder="1"/>
    <xf numFmtId="49" fontId="8" fillId="34" borderId="36" xfId="0" applyNumberFormat="1" applyFont="1" applyFill="1" applyBorder="1" applyAlignment="1" applyProtection="1">
      <alignment horizontal="center" vertical="center"/>
      <protection locked="0"/>
    </xf>
    <xf numFmtId="0" fontId="8" fillId="34" borderId="38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 vertical="center"/>
      <protection locked="0"/>
    </xf>
    <xf numFmtId="0" fontId="8" fillId="34" borderId="38" xfId="0" applyFont="1" applyFill="1" applyBorder="1" applyAlignment="1" applyProtection="1">
      <alignment horizontal="center" vertical="center"/>
      <protection locked="0"/>
    </xf>
    <xf numFmtId="49" fontId="84" fillId="35" borderId="42" xfId="0" applyNumberFormat="1" applyFont="1" applyFill="1" applyBorder="1" applyAlignment="1">
      <alignment horizontal="center" shrinkToFit="1"/>
    </xf>
    <xf numFmtId="0" fontId="85" fillId="35" borderId="0" xfId="0" applyFont="1" applyFill="1" applyAlignment="1">
      <alignment horizontal="left" vertical="center" shrinkToFit="1"/>
    </xf>
    <xf numFmtId="0" fontId="86" fillId="35" borderId="0" xfId="0" applyFont="1" applyFill="1" applyAlignment="1">
      <alignment horizontal="left" vertical="center" shrinkToFit="1"/>
    </xf>
    <xf numFmtId="49" fontId="63" fillId="34" borderId="34" xfId="0" applyNumberFormat="1" applyFont="1" applyFill="1" applyBorder="1" applyAlignment="1" applyProtection="1">
      <alignment horizontal="center" vertical="center" shrinkToFit="1"/>
      <protection locked="0"/>
    </xf>
    <xf numFmtId="49" fontId="8" fillId="34" borderId="38" xfId="0" applyNumberFormat="1" applyFont="1" applyFill="1" applyBorder="1" applyAlignment="1" applyProtection="1">
      <alignment horizontal="center" vertical="center"/>
      <protection locked="0"/>
    </xf>
    <xf numFmtId="0" fontId="15" fillId="34" borderId="36" xfId="0" applyFont="1" applyFill="1" applyBorder="1" applyAlignment="1" applyProtection="1">
      <alignment horizontal="left" vertical="center" shrinkToFit="1"/>
      <protection locked="0"/>
    </xf>
    <xf numFmtId="0" fontId="15" fillId="34" borderId="37" xfId="0" applyFont="1" applyFill="1" applyBorder="1" applyAlignment="1" applyProtection="1">
      <alignment horizontal="left" vertical="center" shrinkToFit="1"/>
      <protection locked="0"/>
    </xf>
    <xf numFmtId="0" fontId="15" fillId="34" borderId="38" xfId="0" applyFont="1" applyFill="1" applyBorder="1" applyAlignment="1" applyProtection="1">
      <alignment horizontal="left" vertical="center" shrinkToFit="1"/>
      <protection locked="0"/>
    </xf>
    <xf numFmtId="0" fontId="8" fillId="34" borderId="30" xfId="0" applyFont="1" applyFill="1" applyBorder="1" applyAlignment="1">
      <alignment horizontal="left" vertical="top" wrapText="1"/>
    </xf>
    <xf numFmtId="0" fontId="74" fillId="34" borderId="0" xfId="0" applyFont="1" applyFill="1" applyAlignment="1">
      <alignment horizontal="left" vertical="top" wrapText="1"/>
    </xf>
    <xf numFmtId="0" fontId="8" fillId="34" borderId="32" xfId="0" applyFont="1" applyFill="1" applyBorder="1" applyAlignment="1" applyProtection="1">
      <alignment horizontal="left" vertical="top" wrapText="1"/>
      <protection locked="0"/>
    </xf>
    <xf numFmtId="0" fontId="8" fillId="34" borderId="27" xfId="0" applyFont="1" applyFill="1" applyBorder="1" applyAlignment="1" applyProtection="1">
      <alignment horizontal="left" vertical="top" wrapText="1"/>
      <protection locked="0"/>
    </xf>
    <xf numFmtId="0" fontId="8" fillId="34" borderId="28" xfId="0" applyFont="1" applyFill="1" applyBorder="1" applyAlignment="1" applyProtection="1">
      <alignment horizontal="left" vertical="top" wrapText="1"/>
      <protection locked="0"/>
    </xf>
    <xf numFmtId="0" fontId="8" fillId="34" borderId="33" xfId="0" applyFont="1" applyFill="1" applyBorder="1" applyAlignment="1" applyProtection="1">
      <alignment horizontal="left" vertical="top" wrapText="1"/>
      <protection locked="0"/>
    </xf>
    <xf numFmtId="0" fontId="8" fillId="34" borderId="0" xfId="0" applyFont="1" applyFill="1" applyAlignment="1" applyProtection="1">
      <alignment horizontal="left" vertical="top" wrapText="1"/>
      <protection locked="0"/>
    </xf>
    <xf numFmtId="0" fontId="8" fillId="34" borderId="29" xfId="0" applyFont="1" applyFill="1" applyBorder="1" applyAlignment="1" applyProtection="1">
      <alignment horizontal="left" vertical="top" wrapText="1"/>
      <protection locked="0"/>
    </xf>
    <xf numFmtId="0" fontId="8" fillId="34" borderId="35" xfId="0" applyFont="1" applyFill="1" applyBorder="1" applyAlignment="1" applyProtection="1">
      <alignment horizontal="left" vertical="top" wrapText="1"/>
      <protection locked="0"/>
    </xf>
    <xf numFmtId="0" fontId="8" fillId="34" borderId="30" xfId="0" applyFont="1" applyFill="1" applyBorder="1" applyAlignment="1" applyProtection="1">
      <alignment horizontal="left" vertical="top" wrapText="1"/>
      <protection locked="0"/>
    </xf>
    <xf numFmtId="0" fontId="8" fillId="34" borderId="31" xfId="0" applyFont="1" applyFill="1" applyBorder="1" applyAlignment="1" applyProtection="1">
      <alignment horizontal="left" vertical="top" wrapText="1"/>
      <protection locked="0"/>
    </xf>
    <xf numFmtId="0" fontId="8" fillId="35" borderId="0" xfId="0" applyFont="1" applyFill="1" applyAlignment="1">
      <alignment horizontal="left" wrapText="1"/>
    </xf>
    <xf numFmtId="0" fontId="87" fillId="34" borderId="0" xfId="0" applyFont="1" applyFill="1" applyAlignment="1">
      <alignment horizontal="center" vertical="center"/>
    </xf>
    <xf numFmtId="0" fontId="75" fillId="35" borderId="0" xfId="0" applyFont="1" applyFill="1" applyAlignment="1">
      <alignment horizontal="left" vertical="center" wrapText="1"/>
    </xf>
    <xf numFmtId="0" fontId="75" fillId="35" borderId="29" xfId="0" applyFont="1" applyFill="1" applyBorder="1" applyAlignment="1">
      <alignment horizontal="left" vertical="center" wrapText="1"/>
    </xf>
    <xf numFmtId="0" fontId="8" fillId="35" borderId="0" xfId="0" applyFont="1" applyFill="1" applyAlignment="1">
      <alignment horizontal="left" vertical="center" wrapText="1"/>
    </xf>
    <xf numFmtId="0" fontId="88" fillId="35" borderId="27" xfId="0" applyFont="1" applyFill="1" applyBorder="1" applyAlignment="1">
      <alignment horizontal="left" vertical="center" wrapText="1"/>
    </xf>
    <xf numFmtId="0" fontId="8" fillId="35" borderId="29" xfId="0" applyFont="1" applyFill="1" applyBorder="1" applyAlignment="1">
      <alignment horizontal="left" vertical="center" wrapText="1"/>
    </xf>
    <xf numFmtId="0" fontId="8" fillId="34" borderId="36" xfId="0" applyFont="1" applyFill="1" applyBorder="1" applyAlignment="1" applyProtection="1">
      <alignment horizontal="center" vertical="center" shrinkToFit="1"/>
      <protection locked="0"/>
    </xf>
    <xf numFmtId="0" fontId="8" fillId="34" borderId="37" xfId="0" applyFont="1" applyFill="1" applyBorder="1" applyAlignment="1" applyProtection="1">
      <alignment horizontal="center" vertical="center" shrinkToFit="1"/>
      <protection locked="0"/>
    </xf>
    <xf numFmtId="0" fontId="8" fillId="34" borderId="38" xfId="0" applyFont="1" applyFill="1" applyBorder="1" applyAlignment="1" applyProtection="1">
      <alignment horizontal="center" vertical="center" shrinkToFit="1"/>
      <protection locked="0"/>
    </xf>
    <xf numFmtId="0" fontId="7" fillId="40" borderId="32" xfId="0" applyFont="1" applyFill="1" applyBorder="1" applyAlignment="1">
      <alignment horizontal="center" vertical="center"/>
    </xf>
    <xf numFmtId="0" fontId="7" fillId="40" borderId="28" xfId="0" applyFont="1" applyFill="1" applyBorder="1" applyAlignment="1">
      <alignment horizontal="center" vertical="center"/>
    </xf>
    <xf numFmtId="0" fontId="7" fillId="40" borderId="33" xfId="0" applyFont="1" applyFill="1" applyBorder="1" applyAlignment="1">
      <alignment horizontal="center" vertical="center"/>
    </xf>
    <xf numFmtId="0" fontId="7" fillId="40" borderId="29" xfId="0" applyFont="1" applyFill="1" applyBorder="1" applyAlignment="1">
      <alignment horizontal="center" vertical="center"/>
    </xf>
    <xf numFmtId="0" fontId="7" fillId="40" borderId="35" xfId="0" applyFont="1" applyFill="1" applyBorder="1" applyAlignment="1">
      <alignment horizontal="center" vertical="center"/>
    </xf>
    <xf numFmtId="0" fontId="7" fillId="40" borderId="31" xfId="0" applyFont="1" applyFill="1" applyBorder="1" applyAlignment="1">
      <alignment horizontal="center" vertical="center"/>
    </xf>
    <xf numFmtId="14" fontId="67" fillId="34" borderId="0" xfId="0" applyNumberFormat="1" applyFont="1" applyFill="1"/>
    <xf numFmtId="0" fontId="67" fillId="34" borderId="0" xfId="0" applyFont="1" applyFill="1"/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104;&#28204;&#22320;&#28857;&#35373;&#23450;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225;&#26989;&#24773;&#22577;&#20837;&#21147;!A1"/><Relationship Id="rId2" Type="http://schemas.openxmlformats.org/officeDocument/2006/relationships/hyperlink" Target="#&#12372;&#25552;&#20986;&#36039;&#26009;&#12469;&#12531;&#12503;&#12523;!A1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104;&#28204;&#22320;&#28857;&#35373;&#23450;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2381</xdr:colOff>
      <xdr:row>10</xdr:row>
      <xdr:rowOff>138115</xdr:rowOff>
    </xdr:from>
    <xdr:to>
      <xdr:col>29</xdr:col>
      <xdr:colOff>180975</xdr:colOff>
      <xdr:row>22</xdr:row>
      <xdr:rowOff>4765</xdr:rowOff>
    </xdr:to>
    <xdr:sp macro="" textlink="AN9">
      <xdr:nvSpPr>
        <xdr:cNvPr id="11418" name="Rectangle 2202">
          <a:extLst>
            <a:ext uri="{FF2B5EF4-FFF2-40B4-BE49-F238E27FC236}">
              <a16:creationId xmlns:a16="http://schemas.microsoft.com/office/drawing/2014/main" id="{00000000-0008-0000-0000-00009A2C0000}"/>
            </a:ext>
          </a:extLst>
        </xdr:cNvPr>
        <xdr:cNvSpPr>
          <a:spLocks noChangeArrowheads="1" noTextEdit="1"/>
        </xdr:cNvSpPr>
      </xdr:nvSpPr>
      <xdr:spPr bwMode="auto">
        <a:xfrm>
          <a:off x="485774" y="1738315"/>
          <a:ext cx="7667626" cy="182880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999999">
              <a:gamma/>
              <a:shade val="60000"/>
              <a:invGamma/>
            </a:srgbClr>
          </a:prstShdw>
        </a:effectLst>
      </xdr:spPr>
      <xdr:txBody>
        <a:bodyPr/>
        <a:lstStyle/>
        <a:p>
          <a:fld id="{B0068778-DCB5-4C0B-AAD2-5526D7EBCA25}" type="TxLink">
            <a:rPr lang="ja-JP" altLang="en-US" sz="32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/>
            <a:t> </a:t>
          </a:fld>
          <a:endParaRPr lang="ja-JP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85725</xdr:colOff>
      <xdr:row>33</xdr:row>
      <xdr:rowOff>104775</xdr:rowOff>
    </xdr:from>
    <xdr:to>
      <xdr:col>30</xdr:col>
      <xdr:colOff>76200</xdr:colOff>
      <xdr:row>51</xdr:row>
      <xdr:rowOff>57150</xdr:rowOff>
    </xdr:to>
    <xdr:sp macro="" textlink="">
      <xdr:nvSpPr>
        <xdr:cNvPr id="1080" name="正方形/長方形 1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85725" y="5505450"/>
          <a:ext cx="8239125" cy="2867025"/>
        </a:xfrm>
        <a:prstGeom prst="rect">
          <a:avLst/>
        </a:prstGeom>
        <a:noFill/>
        <a:ln w="25400" algn="ctr">
          <a:solidFill>
            <a:srgbClr val="92D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</xdr:col>
      <xdr:colOff>266700</xdr:colOff>
      <xdr:row>32</xdr:row>
      <xdr:rowOff>0</xdr:rowOff>
    </xdr:from>
    <xdr:to>
      <xdr:col>28</xdr:col>
      <xdr:colOff>171450</xdr:colOff>
      <xdr:row>42</xdr:row>
      <xdr:rowOff>142876</xdr:rowOff>
    </xdr:to>
    <xdr:sp macro="" textlink="AN9">
      <xdr:nvSpPr>
        <xdr:cNvPr id="18" name="Rectangle 220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TextEdit="1"/>
        </xdr:cNvSpPr>
      </xdr:nvSpPr>
      <xdr:spPr bwMode="auto">
        <a:xfrm>
          <a:off x="476250" y="7444316"/>
          <a:ext cx="7391400" cy="180446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999999">
              <a:gamma/>
              <a:shade val="60000"/>
              <a:invGamma/>
            </a:srgbClr>
          </a:prstShdw>
        </a:effectLst>
      </xdr:spPr>
      <xdr:txBody>
        <a:bodyPr/>
        <a:lstStyle/>
        <a:p>
          <a:fld id="{665C1BD7-C9BA-4DDF-9A54-43D0A246E5E1}" type="TxLink">
            <a:rPr lang="ja-JP" altLang="en-US" sz="32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/>
            <a:t> </a:t>
          </a:fld>
          <a:endParaRPr lang="ja-JP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85725</xdr:colOff>
      <xdr:row>23</xdr:row>
      <xdr:rowOff>38100</xdr:rowOff>
    </xdr:from>
    <xdr:to>
      <xdr:col>30</xdr:col>
      <xdr:colOff>76200</xdr:colOff>
      <xdr:row>32</xdr:row>
      <xdr:rowOff>76200</xdr:rowOff>
    </xdr:to>
    <xdr:sp macro="" textlink="">
      <xdr:nvSpPr>
        <xdr:cNvPr id="1082" name="正方形/長方形 1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85725" y="3762375"/>
          <a:ext cx="8239125" cy="1552575"/>
        </a:xfrm>
        <a:prstGeom prst="rect">
          <a:avLst/>
        </a:prstGeom>
        <a:noFill/>
        <a:ln w="25400" algn="ctr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 editAs="oneCell">
    <xdr:from>
      <xdr:col>0</xdr:col>
      <xdr:colOff>0</xdr:colOff>
      <xdr:row>57</xdr:row>
      <xdr:rowOff>152400</xdr:rowOff>
    </xdr:from>
    <xdr:to>
      <xdr:col>5</xdr:col>
      <xdr:colOff>247650</xdr:colOff>
      <xdr:row>63</xdr:row>
      <xdr:rowOff>38100</xdr:rowOff>
    </xdr:to>
    <xdr:pic>
      <xdr:nvPicPr>
        <xdr:cNvPr id="1083" name="図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39275"/>
          <a:ext cx="1562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85725</xdr:colOff>
      <xdr:row>52</xdr:row>
      <xdr:rowOff>57150</xdr:rowOff>
    </xdr:from>
    <xdr:to>
      <xdr:col>30</xdr:col>
      <xdr:colOff>85725</xdr:colOff>
      <xdr:row>54</xdr:row>
      <xdr:rowOff>123825</xdr:rowOff>
    </xdr:to>
    <xdr:sp macro="" textlink="">
      <xdr:nvSpPr>
        <xdr:cNvPr id="16" name="角丸四角形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229475" y="8505825"/>
          <a:ext cx="1104900" cy="390525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4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3</xdr:row>
      <xdr:rowOff>76200</xdr:rowOff>
    </xdr:from>
    <xdr:to>
      <xdr:col>17</xdr:col>
      <xdr:colOff>447675</xdr:colOff>
      <xdr:row>24</xdr:row>
      <xdr:rowOff>76200</xdr:rowOff>
    </xdr:to>
    <xdr:pic>
      <xdr:nvPicPr>
        <xdr:cNvPr id="2086" name="図 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847725"/>
          <a:ext cx="4552950" cy="466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</xdr:row>
      <xdr:rowOff>66675</xdr:rowOff>
    </xdr:from>
    <xdr:to>
      <xdr:col>4</xdr:col>
      <xdr:colOff>571500</xdr:colOff>
      <xdr:row>8</xdr:row>
      <xdr:rowOff>19050</xdr:rowOff>
    </xdr:to>
    <xdr:sp macro="" textlink="">
      <xdr:nvSpPr>
        <xdr:cNvPr id="3" name="角丸四角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68991" y="1288116"/>
          <a:ext cx="1594597" cy="579905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1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ご提出資料内容</a:t>
          </a:r>
          <a:endParaRPr kumimoji="1" lang="en-US" altLang="ja-JP" sz="1100" b="0" i="0" u="none" strike="noStrike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サンプル</a:t>
          </a:r>
        </a:p>
      </xdr:txBody>
    </xdr:sp>
    <xdr:clientData/>
  </xdr:twoCellAnchor>
  <xdr:twoCellAnchor>
    <xdr:from>
      <xdr:col>15</xdr:col>
      <xdr:colOff>100856</xdr:colOff>
      <xdr:row>28</xdr:row>
      <xdr:rowOff>145675</xdr:rowOff>
    </xdr:from>
    <xdr:to>
      <xdr:col>17</xdr:col>
      <xdr:colOff>468409</xdr:colOff>
      <xdr:row>31</xdr:row>
      <xdr:rowOff>154079</xdr:rowOff>
    </xdr:to>
    <xdr:sp macro="" textlink="">
      <xdr:nvSpPr>
        <xdr:cNvPr id="4" name="角丸四角形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8382003" y="6230469"/>
          <a:ext cx="1600200" cy="512669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2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企業情報入力</a:t>
          </a:r>
        </a:p>
      </xdr:txBody>
    </xdr:sp>
    <xdr:clientData/>
  </xdr:twoCellAnchor>
  <xdr:twoCellAnchor>
    <xdr:from>
      <xdr:col>4</xdr:col>
      <xdr:colOff>398572</xdr:colOff>
      <xdr:row>7</xdr:row>
      <xdr:rowOff>2324</xdr:rowOff>
    </xdr:from>
    <xdr:to>
      <xdr:col>5</xdr:col>
      <xdr:colOff>106248</xdr:colOff>
      <xdr:row>8</xdr:row>
      <xdr:rowOff>52618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7679884">
          <a:off x="2126660" y="1613589"/>
          <a:ext cx="252000" cy="324000"/>
        </a:xfrm>
        <a:prstGeom prst="downArrow">
          <a:avLst/>
        </a:prstGeom>
        <a:solidFill>
          <a:schemeClr val="tx1"/>
        </a:solidFill>
        <a:ln>
          <a:noFill/>
        </a:ln>
        <a:effectLst/>
        <a:scene3d>
          <a:camera prst="orthographicFront"/>
          <a:lightRig rig="legacyFlat3" dir="b"/>
        </a:scene3d>
        <a:sp3d extrusionH="430200" prstMaterial="legacyPlastic">
          <a:extrusionClr>
            <a:srgbClr val="00B0F0"/>
          </a:extrusionClr>
        </a:sp3d>
      </xdr:spPr>
      <xdr:txBody>
        <a:bodyPr vertOverflow="clip" horzOverflow="clip" wrap="square" lIns="0" tIns="0" rIns="0" bIns="0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8</xdr:col>
      <xdr:colOff>0</xdr:colOff>
      <xdr:row>28</xdr:row>
      <xdr:rowOff>104775</xdr:rowOff>
    </xdr:to>
    <xdr:pic>
      <xdr:nvPicPr>
        <xdr:cNvPr id="3100" name="図 1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47" t="23570" r="29128" b="11707"/>
        <a:stretch>
          <a:fillRect/>
        </a:stretch>
      </xdr:blipFill>
      <xdr:spPr bwMode="auto">
        <a:xfrm>
          <a:off x="19050" y="0"/>
          <a:ext cx="5467350" cy="4905375"/>
        </a:xfrm>
        <a:prstGeom prst="rect">
          <a:avLst/>
        </a:prstGeom>
        <a:noFill/>
        <a:ln w="9525">
          <a:solidFill>
            <a:srgbClr val="A6A6A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0</xdr:row>
      <xdr:rowOff>19050</xdr:rowOff>
    </xdr:from>
    <xdr:to>
      <xdr:col>17</xdr:col>
      <xdr:colOff>685800</xdr:colOff>
      <xdr:row>28</xdr:row>
      <xdr:rowOff>95250</xdr:rowOff>
    </xdr:to>
    <xdr:pic>
      <xdr:nvPicPr>
        <xdr:cNvPr id="3101" name="図 2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88" t="18752" r="16560" b="17061"/>
        <a:stretch>
          <a:fillRect/>
        </a:stretch>
      </xdr:blipFill>
      <xdr:spPr bwMode="auto">
        <a:xfrm>
          <a:off x="5676900" y="19050"/>
          <a:ext cx="6667500" cy="4876800"/>
        </a:xfrm>
        <a:prstGeom prst="rect">
          <a:avLst/>
        </a:prstGeom>
        <a:noFill/>
        <a:ln w="9525">
          <a:solidFill>
            <a:srgbClr val="A6A6A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35</xdr:row>
      <xdr:rowOff>0</xdr:rowOff>
    </xdr:from>
    <xdr:to>
      <xdr:col>18</xdr:col>
      <xdr:colOff>107950</xdr:colOff>
      <xdr:row>38</xdr:row>
      <xdr:rowOff>6350</xdr:rowOff>
    </xdr:to>
    <xdr:sp macro="" textlink="">
      <xdr:nvSpPr>
        <xdr:cNvPr id="6" name="角丸四角形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10318750" y="6138333"/>
          <a:ext cx="2171700" cy="514350"/>
        </a:xfrm>
        <a:prstGeom prst="roundRect">
          <a:avLst/>
        </a:prstGeom>
        <a:solidFill>
          <a:schemeClr val="accent6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kumimoji="1" lang="ja-JP" altLang="en-US" sz="14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設定シート</a:t>
          </a:r>
          <a:r>
            <a:rPr kumimoji="1"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B0F0"/>
        </a:solidFill>
        <a:ln>
          <a:noFill/>
        </a:ln>
        <a:effectLst/>
        <a:scene3d>
          <a:camera prst="legacyPerspectiveTopRight" fov="3900000"/>
          <a:lightRig rig="legacyFlat3" dir="b"/>
        </a:scene3d>
        <a:sp3d extrusionH="430200" prstMaterial="legacyPlastic">
          <a:bevelT w="13500" h="13500" prst="angle"/>
          <a:bevelB w="13500" h="13500" prst="angle"/>
          <a:extrusionClr>
            <a:srgbClr val="00B0F0"/>
          </a:extrusionClr>
        </a:sp3d>
      </a:spPr>
      <a:bodyPr vertOverflow="clip" wrap="square" lIns="0" tIns="0" rIns="0" bIns="0" anchor="ctr"/>
      <a:lstStyle>
        <a:defPPr algn="ctr" rtl="0"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nsetsu.lbw.jp/tobasa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O432"/>
  <sheetViews>
    <sheetView showGridLines="0" tabSelected="1" topLeftCell="A2" zoomScaleNormal="100" zoomScaleSheetLayoutView="100" workbookViewId="0">
      <selection activeCell="E10" sqref="E10:F10"/>
    </sheetView>
  </sheetViews>
  <sheetFormatPr defaultColWidth="9" defaultRowHeight="0" customHeight="1" zeroHeight="1" x14ac:dyDescent="0.25"/>
  <cols>
    <col min="1" max="1" width="2.75" style="13" customWidth="1"/>
    <col min="2" max="24" width="3.625" style="13" customWidth="1"/>
    <col min="25" max="25" width="4" style="13" customWidth="1"/>
    <col min="26" max="31" width="3.625" style="13" customWidth="1"/>
    <col min="32" max="32" width="14.125" style="10" customWidth="1"/>
    <col min="33" max="34" width="12.375" style="12" customWidth="1"/>
    <col min="35" max="39" width="7.625" style="12" customWidth="1"/>
    <col min="40" max="40" width="13" style="12" bestFit="1" customWidth="1"/>
    <col min="41" max="41" width="17.5" style="12" customWidth="1"/>
    <col min="42" max="42" width="9" style="12"/>
    <col min="43" max="43" width="11.625" style="12" bestFit="1" customWidth="1"/>
    <col min="44" max="44" width="13.5" style="12" bestFit="1" customWidth="1"/>
    <col min="45" max="45" width="12.125" style="12" bestFit="1" customWidth="1"/>
    <col min="46" max="46" width="12.125" style="311" bestFit="1" customWidth="1"/>
    <col min="47" max="47" width="9" style="311"/>
    <col min="48" max="52" width="9" style="186"/>
    <col min="53" max="53" width="9" style="112"/>
    <col min="54" max="54" width="9" style="185"/>
    <col min="55" max="58" width="9" style="186"/>
    <col min="59" max="67" width="9" style="185"/>
    <col min="68" max="16384" width="9" style="13"/>
  </cols>
  <sheetData>
    <row r="1" spans="1:46" ht="12.95" customHeight="1" thickTop="1" x14ac:dyDescent="0.25">
      <c r="A1" s="265" t="str">
        <f ca="1">IF(AN8=1,"粉じん飛散予測システムTOBASAN　申込書①　企業情報","申込書 有効期限切れ　最新版をダウンロード下さい")</f>
        <v>粉じん飛散予測システムTOBASAN　申込書①　企業情報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7"/>
      <c r="AF1" s="10" t="s">
        <v>11</v>
      </c>
      <c r="AG1" s="11" t="s">
        <v>93</v>
      </c>
      <c r="AJ1" s="12" t="s">
        <v>26</v>
      </c>
      <c r="AK1" s="12" t="s">
        <v>27</v>
      </c>
      <c r="AL1" s="12" t="s">
        <v>28</v>
      </c>
      <c r="AN1" s="12" t="e">
        <f>DATEVALUE(AH15)</f>
        <v>#VALUE!</v>
      </c>
      <c r="AO1" s="12">
        <f>IF(ISERROR(AN1),0,AN1)</f>
        <v>0</v>
      </c>
      <c r="AQ1" s="12" t="s">
        <v>278</v>
      </c>
      <c r="AR1" s="11">
        <v>46023</v>
      </c>
      <c r="AS1" s="12" t="e">
        <f ca="1">NETWORKDAYS(AT1,AH15,AR1:AR72)</f>
        <v>#VALUE!</v>
      </c>
      <c r="AT1" s="310">
        <f ca="1">TODAY()</f>
        <v>46112</v>
      </c>
    </row>
    <row r="2" spans="1:46" ht="12.95" customHeight="1" x14ac:dyDescent="0.25">
      <c r="A2" s="268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70"/>
      <c r="AF2" s="10" t="s">
        <v>41</v>
      </c>
      <c r="AG2" s="12" t="s">
        <v>96</v>
      </c>
      <c r="AJ2" s="12" t="s">
        <v>35</v>
      </c>
      <c r="AK2" s="12" t="s">
        <v>35</v>
      </c>
      <c r="AL2" s="12" t="s">
        <v>35</v>
      </c>
      <c r="AN2" s="12" t="e">
        <f>DATEVALUE(AH16)</f>
        <v>#VALUE!</v>
      </c>
      <c r="AO2" s="12">
        <f>IF(ISERROR(AN2),99999,AN2)</f>
        <v>99999</v>
      </c>
      <c r="AQ2" s="12" t="s">
        <v>279</v>
      </c>
      <c r="AR2" s="11">
        <v>46024</v>
      </c>
      <c r="AS2" s="12" t="e">
        <f ca="1">IF(AND($AS$1&lt;=5,$AS$1&gt;=1),"※ご利用開始まで最短5営業日頂戴しております",IF($AS$1&lt;1,"※本日以降の日付をご入力ください",IF($AS$1&gt;=5,"")))</f>
        <v>#VALUE!</v>
      </c>
    </row>
    <row r="3" spans="1:46" ht="18" customHeight="1" x14ac:dyDescent="0.25">
      <c r="A3" s="14"/>
      <c r="B3" s="275" t="s">
        <v>73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5"/>
      <c r="X3" s="15"/>
      <c r="Y3" s="15"/>
      <c r="Z3" s="15"/>
      <c r="AA3" s="15"/>
      <c r="AB3" s="15"/>
      <c r="AC3" s="15"/>
      <c r="AD3" s="15"/>
      <c r="AE3" s="187" t="s">
        <v>284</v>
      </c>
      <c r="AF3" s="10" t="s">
        <v>51</v>
      </c>
      <c r="AG3" s="12" t="s">
        <v>97</v>
      </c>
      <c r="AJ3" s="12">
        <v>2026</v>
      </c>
      <c r="AK3" s="12">
        <v>1</v>
      </c>
      <c r="AL3" s="12">
        <v>1</v>
      </c>
      <c r="AM3" s="12" t="str">
        <f>IF(OR(E10=1,E10=3,E10=5,E10=7,E10=8,E10=10,E10=12),"31日","30日")</f>
        <v>30日</v>
      </c>
      <c r="AQ3" s="12" t="s">
        <v>279</v>
      </c>
      <c r="AR3" s="11">
        <v>46025</v>
      </c>
      <c r="AS3" s="12" t="e">
        <f ca="1">IF(AND($AS$1&lt;=5,$AS$1&gt;=1),1,0)</f>
        <v>#VALUE!</v>
      </c>
    </row>
    <row r="4" spans="1:46" ht="5.0999999999999996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  <c r="AF4" s="10" t="s">
        <v>52</v>
      </c>
      <c r="AG4" s="17">
        <f>B10</f>
        <v>2026</v>
      </c>
      <c r="AJ4" s="12">
        <v>2027</v>
      </c>
      <c r="AK4" s="12">
        <v>2</v>
      </c>
      <c r="AL4" s="12">
        <v>2</v>
      </c>
      <c r="AM4" s="12" t="str">
        <f>IF(OR(E13=1,E13=3,E13=5,E13=7,E13=8,E13=10,E13=12),"31日","30日")</f>
        <v>30日</v>
      </c>
      <c r="AQ4" s="12" t="s">
        <v>280</v>
      </c>
      <c r="AR4" s="11">
        <v>46034</v>
      </c>
    </row>
    <row r="5" spans="1:46" ht="5.0999999999999996" customHeight="1" thickBo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8"/>
      <c r="AF5" s="10" t="s">
        <v>41</v>
      </c>
      <c r="AG5" s="17" t="str">
        <f>E10</f>
        <v>選択</v>
      </c>
      <c r="AJ5" s="12">
        <v>2028</v>
      </c>
      <c r="AK5" s="12">
        <v>3</v>
      </c>
      <c r="AL5" s="12">
        <v>3</v>
      </c>
      <c r="AM5" s="12" t="str">
        <f>IF(OR(O13=1,O13=3,O13=5,O13=7,O13=8,O13=10,O13=12),"31日","30日")</f>
        <v>30日</v>
      </c>
      <c r="AQ5" s="12" t="s">
        <v>281</v>
      </c>
      <c r="AR5" s="11">
        <v>46064</v>
      </c>
    </row>
    <row r="6" spans="1:46" ht="24.95" customHeight="1" thickBot="1" x14ac:dyDescent="0.3">
      <c r="A6" s="14"/>
      <c r="B6" s="15" t="s">
        <v>33</v>
      </c>
      <c r="C6" s="15"/>
      <c r="D6" s="278" t="s">
        <v>128</v>
      </c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15" t="s">
        <v>32</v>
      </c>
      <c r="V6" s="19"/>
      <c r="W6" s="20"/>
      <c r="X6" s="21"/>
      <c r="Y6" s="21"/>
      <c r="Z6" s="21"/>
      <c r="AA6" s="21"/>
      <c r="AB6" s="21"/>
      <c r="AC6" s="21"/>
      <c r="AD6" s="21"/>
      <c r="AE6" s="22"/>
      <c r="AF6" s="10" t="s">
        <v>11</v>
      </c>
      <c r="AG6" s="23">
        <f>B13</f>
        <v>2026</v>
      </c>
      <c r="AH6" s="12">
        <f>IF(D6="企業名　作業所　企業体などの名称を、この枠内に記入して下さい",0,1)</f>
        <v>1</v>
      </c>
      <c r="AJ6" s="12">
        <v>2029</v>
      </c>
      <c r="AK6" s="12">
        <v>4</v>
      </c>
      <c r="AL6" s="12">
        <v>4</v>
      </c>
      <c r="AM6" s="10" t="s">
        <v>37</v>
      </c>
      <c r="AN6" s="11">
        <v>46477</v>
      </c>
      <c r="AQ6" s="12" t="s">
        <v>282</v>
      </c>
      <c r="AR6" s="11">
        <v>46076</v>
      </c>
      <c r="AS6" s="12" t="e">
        <f ca="1">IF(OR(AF20=0,AS3=1),45000,30000)+IF(AG32=1,30000,0)+IF(AG41=1,125000,0)</f>
        <v>#VALUE!</v>
      </c>
    </row>
    <row r="7" spans="1:46" ht="15.75" x14ac:dyDescent="0.25">
      <c r="A7" s="14"/>
      <c r="B7" s="24" t="s">
        <v>271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5"/>
      <c r="X7" s="15"/>
      <c r="Y7" s="15"/>
      <c r="Z7" s="15"/>
      <c r="AA7" s="15"/>
      <c r="AB7" s="15"/>
      <c r="AC7" s="15"/>
      <c r="AD7" s="15"/>
      <c r="AE7" s="18"/>
      <c r="AF7" s="10" t="s">
        <v>24</v>
      </c>
      <c r="AG7" s="26" t="str">
        <f>E13</f>
        <v>選択</v>
      </c>
      <c r="AJ7" s="12">
        <v>2030</v>
      </c>
      <c r="AK7" s="12">
        <v>5</v>
      </c>
      <c r="AL7" s="12">
        <v>5</v>
      </c>
      <c r="AM7" s="10" t="s">
        <v>9</v>
      </c>
      <c r="AN7" s="11">
        <f ca="1">TODAY()</f>
        <v>46112</v>
      </c>
      <c r="AQ7" s="12" t="s">
        <v>283</v>
      </c>
      <c r="AR7" s="11">
        <v>46101</v>
      </c>
    </row>
    <row r="8" spans="1:46" ht="4.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27"/>
      <c r="V8" s="27"/>
      <c r="W8" s="27"/>
      <c r="X8" s="27"/>
      <c r="Y8" s="27"/>
      <c r="Z8" s="27"/>
      <c r="AA8" s="27"/>
      <c r="AB8" s="27"/>
      <c r="AC8" s="27"/>
      <c r="AD8" s="27"/>
      <c r="AE8" s="18"/>
      <c r="AF8" s="10" t="s">
        <v>266</v>
      </c>
      <c r="AG8" s="26" t="str">
        <f>H13</f>
        <v>選択</v>
      </c>
      <c r="AJ8" s="12">
        <v>2031</v>
      </c>
      <c r="AK8" s="12">
        <v>6</v>
      </c>
      <c r="AL8" s="12">
        <v>6</v>
      </c>
      <c r="AN8" s="12">
        <f ca="1">IF(AN6&gt;=AN7,1,0)</f>
        <v>1</v>
      </c>
      <c r="AQ8" s="12" t="s">
        <v>285</v>
      </c>
      <c r="AR8" s="11">
        <v>46141</v>
      </c>
    </row>
    <row r="9" spans="1:46" ht="13.5" customHeight="1" thickBot="1" x14ac:dyDescent="0.3">
      <c r="A9" s="14"/>
      <c r="B9" s="15" t="s">
        <v>134</v>
      </c>
      <c r="C9" s="15"/>
      <c r="D9" s="15"/>
      <c r="E9" s="15"/>
      <c r="F9" s="15"/>
      <c r="G9" s="15"/>
      <c r="H9" s="15"/>
      <c r="I9" s="15"/>
      <c r="J9" s="15"/>
      <c r="K9" s="15"/>
      <c r="L9" s="15" t="s">
        <v>3</v>
      </c>
      <c r="M9" s="15"/>
      <c r="N9" s="15"/>
      <c r="O9" s="15"/>
      <c r="P9" s="15"/>
      <c r="Q9" s="28"/>
      <c r="R9" s="276" t="s">
        <v>92</v>
      </c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9"/>
      <c r="AE9" s="30"/>
      <c r="AF9" s="10" t="s">
        <v>267</v>
      </c>
      <c r="AG9" s="26" t="str">
        <f>L13</f>
        <v>選択</v>
      </c>
      <c r="AH9" s="26">
        <f>B10</f>
        <v>2026</v>
      </c>
      <c r="AJ9" s="12">
        <v>2032</v>
      </c>
      <c r="AK9" s="12">
        <v>7</v>
      </c>
      <c r="AL9" s="12">
        <v>7</v>
      </c>
      <c r="AM9" s="11"/>
      <c r="AN9" s="12" t="str">
        <f ca="1">IF(AN8=1,"","この申込書は有効期限が過ぎておりますページ下部KIYOMASA公式サイトURLから最新版をダウンロード下さい")</f>
        <v/>
      </c>
      <c r="AQ9" s="12" t="s">
        <v>286</v>
      </c>
      <c r="AR9" s="11">
        <v>46145</v>
      </c>
    </row>
    <row r="10" spans="1:46" ht="15" customHeight="1" thickBot="1" x14ac:dyDescent="0.3">
      <c r="A10" s="14"/>
      <c r="B10" s="271">
        <v>2026</v>
      </c>
      <c r="C10" s="279"/>
      <c r="D10" s="15" t="s">
        <v>26</v>
      </c>
      <c r="E10" s="271" t="s">
        <v>35</v>
      </c>
      <c r="F10" s="272"/>
      <c r="G10" s="15" t="s">
        <v>27</v>
      </c>
      <c r="H10" s="273" t="s">
        <v>35</v>
      </c>
      <c r="I10" s="274"/>
      <c r="J10" s="15" t="s">
        <v>28</v>
      </c>
      <c r="K10" s="15"/>
      <c r="L10" s="244" t="s">
        <v>35</v>
      </c>
      <c r="M10" s="245"/>
      <c r="N10" s="245"/>
      <c r="O10" s="245"/>
      <c r="P10" s="246"/>
      <c r="Q10" s="28"/>
      <c r="R10" s="280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2"/>
      <c r="AD10" s="29"/>
      <c r="AE10" s="30"/>
      <c r="AF10" s="10" t="s">
        <v>62</v>
      </c>
      <c r="AG10" s="26" t="str">
        <f>O13</f>
        <v>選択</v>
      </c>
      <c r="AH10" s="26" t="str">
        <f>E10</f>
        <v>選択</v>
      </c>
      <c r="AJ10" s="12">
        <v>2033</v>
      </c>
      <c r="AK10" s="12">
        <v>8</v>
      </c>
      <c r="AL10" s="12">
        <v>8</v>
      </c>
      <c r="AM10" s="11"/>
      <c r="AO10" s="31" t="s">
        <v>35</v>
      </c>
      <c r="AQ10" s="12" t="s">
        <v>287</v>
      </c>
      <c r="AR10" s="11">
        <v>46146</v>
      </c>
      <c r="AS10" s="11"/>
    </row>
    <row r="11" spans="1:46" ht="12" customHeight="1" x14ac:dyDescent="0.25">
      <c r="A11" s="14"/>
      <c r="B11" s="19" t="str">
        <f ca="1">IF(AJ14=1,"","※お申込み日を本日以降にして下さい")</f>
        <v/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32"/>
      <c r="V11" s="32"/>
      <c r="W11" s="32"/>
      <c r="X11" s="32"/>
      <c r="Y11" s="32"/>
      <c r="Z11" s="32"/>
      <c r="AA11" s="32"/>
      <c r="AB11" s="32"/>
      <c r="AC11" s="20"/>
      <c r="AD11" s="20"/>
      <c r="AE11" s="30"/>
      <c r="AF11" s="10" t="s">
        <v>68</v>
      </c>
      <c r="AG11" s="26" t="str">
        <f>R13</f>
        <v>選択</v>
      </c>
      <c r="AH11" s="26" t="str">
        <f>H10</f>
        <v>選択</v>
      </c>
      <c r="AK11" s="12">
        <v>9</v>
      </c>
      <c r="AL11" s="12">
        <v>9</v>
      </c>
      <c r="AO11" s="12" t="s">
        <v>86</v>
      </c>
      <c r="AQ11" s="12" t="s">
        <v>288</v>
      </c>
      <c r="AR11" s="11">
        <v>46147</v>
      </c>
      <c r="AS11" s="11"/>
    </row>
    <row r="12" spans="1:46" ht="13.5" customHeight="1" thickBot="1" x14ac:dyDescent="0.3">
      <c r="A12" s="14"/>
      <c r="B12" s="15" t="s">
        <v>273</v>
      </c>
      <c r="C12" s="15"/>
      <c r="D12" s="15"/>
      <c r="E12" s="3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4"/>
      <c r="V12" s="35"/>
      <c r="W12" s="36"/>
      <c r="X12" s="28"/>
      <c r="Y12" s="37"/>
      <c r="Z12" s="37"/>
      <c r="AA12" s="37"/>
      <c r="AB12" s="38"/>
      <c r="AC12" s="37"/>
      <c r="AD12" s="37"/>
      <c r="AE12" s="39"/>
      <c r="AG12" s="40"/>
      <c r="AI12" s="41"/>
      <c r="AK12" s="12">
        <v>10</v>
      </c>
      <c r="AL12" s="12">
        <v>10</v>
      </c>
      <c r="AO12" s="12" t="s">
        <v>87</v>
      </c>
      <c r="AQ12" s="12" t="s">
        <v>289</v>
      </c>
      <c r="AR12" s="11">
        <v>46148</v>
      </c>
      <c r="AS12" s="11"/>
    </row>
    <row r="13" spans="1:46" ht="15" customHeight="1" thickBot="1" x14ac:dyDescent="0.3">
      <c r="A13" s="14"/>
      <c r="B13" s="271">
        <v>2026</v>
      </c>
      <c r="C13" s="272"/>
      <c r="D13" s="15" t="s">
        <v>26</v>
      </c>
      <c r="E13" s="271" t="s">
        <v>35</v>
      </c>
      <c r="F13" s="272"/>
      <c r="G13" s="15" t="s">
        <v>27</v>
      </c>
      <c r="H13" s="273" t="s">
        <v>35</v>
      </c>
      <c r="I13" s="274"/>
      <c r="J13" s="15" t="s">
        <v>28</v>
      </c>
      <c r="K13" s="15" t="s">
        <v>29</v>
      </c>
      <c r="L13" s="271" t="s">
        <v>35</v>
      </c>
      <c r="M13" s="279"/>
      <c r="N13" s="15" t="s">
        <v>26</v>
      </c>
      <c r="O13" s="271" t="s">
        <v>35</v>
      </c>
      <c r="P13" s="279"/>
      <c r="Q13" s="15" t="s">
        <v>27</v>
      </c>
      <c r="R13" s="273" t="s">
        <v>35</v>
      </c>
      <c r="S13" s="274"/>
      <c r="T13" s="15" t="s">
        <v>28</v>
      </c>
      <c r="U13" s="28"/>
      <c r="V13" s="28"/>
      <c r="W13" s="37"/>
      <c r="X13" s="37"/>
      <c r="Y13" s="37"/>
      <c r="Z13" s="37"/>
      <c r="AA13" s="37"/>
      <c r="AB13" s="42"/>
      <c r="AC13" s="43"/>
      <c r="AD13" s="37"/>
      <c r="AE13" s="39"/>
      <c r="AG13" s="12" t="s">
        <v>10</v>
      </c>
      <c r="AI13" s="44"/>
      <c r="AJ13" s="12">
        <f>IF(AI15&gt;AI13,1,0)</f>
        <v>0</v>
      </c>
      <c r="AK13" s="12">
        <v>11</v>
      </c>
      <c r="AL13" s="12">
        <v>11</v>
      </c>
      <c r="AO13" s="12" t="s">
        <v>90</v>
      </c>
      <c r="AQ13" s="12" t="s">
        <v>290</v>
      </c>
      <c r="AR13" s="11">
        <v>46223</v>
      </c>
      <c r="AS13" s="11"/>
    </row>
    <row r="14" spans="1:46" ht="12" customHeight="1" x14ac:dyDescent="0.25">
      <c r="A14" s="14"/>
      <c r="B14" s="19" t="str">
        <f ca="1">IF(ISERROR(AS2),"",AS2)</f>
        <v/>
      </c>
      <c r="C14" s="15"/>
      <c r="D14" s="15"/>
      <c r="E14" s="15"/>
      <c r="F14" s="15"/>
      <c r="G14" s="15"/>
      <c r="H14" s="15"/>
      <c r="I14" s="15"/>
      <c r="J14" s="15"/>
      <c r="K14" s="15"/>
      <c r="L14" s="19" t="str">
        <f>IF(AO1&lt;=AO2,"","※終了日を開始日より後にして下さい")</f>
        <v/>
      </c>
      <c r="M14" s="15"/>
      <c r="N14" s="15"/>
      <c r="O14" s="15"/>
      <c r="P14" s="15"/>
      <c r="Q14" s="15"/>
      <c r="R14" s="15"/>
      <c r="S14" s="15"/>
      <c r="T14" s="15"/>
      <c r="U14" s="35"/>
      <c r="V14" s="35"/>
      <c r="W14" s="27"/>
      <c r="X14" s="27"/>
      <c r="Y14" s="27"/>
      <c r="Z14" s="27"/>
      <c r="AA14" s="45"/>
      <c r="AB14" s="45"/>
      <c r="AC14" s="45"/>
      <c r="AD14" s="45"/>
      <c r="AE14" s="46"/>
      <c r="AG14" s="12" t="str">
        <f>CONCATENATE(AH9,AG13,AH10,AG13,AH11)</f>
        <v>2026/選択/選択</v>
      </c>
      <c r="AH14" s="11" t="e">
        <f>DATEVALUE(AG14)</f>
        <v>#VALUE!</v>
      </c>
      <c r="AI14" s="12" t="str">
        <f>IF(ISERROR(AH14),"",AH14)</f>
        <v/>
      </c>
      <c r="AJ14" s="12">
        <f ca="1">IF(AI14&gt;=AN7,1,0)</f>
        <v>1</v>
      </c>
      <c r="AK14" s="12">
        <v>12</v>
      </c>
      <c r="AL14" s="12">
        <v>12</v>
      </c>
      <c r="AO14" s="12" t="s">
        <v>0</v>
      </c>
      <c r="AQ14" s="12" t="s">
        <v>291</v>
      </c>
      <c r="AR14" s="11">
        <v>46245</v>
      </c>
    </row>
    <row r="15" spans="1:46" ht="12.95" customHeight="1" thickBot="1" x14ac:dyDescent="0.3">
      <c r="A15" s="14"/>
      <c r="B15" s="15" t="s">
        <v>274</v>
      </c>
      <c r="C15" s="15"/>
      <c r="D15" s="15"/>
      <c r="E15" s="15"/>
      <c r="F15" s="15"/>
      <c r="G15" s="15"/>
      <c r="H15" s="15"/>
      <c r="I15" s="15"/>
      <c r="J15" s="15" t="s">
        <v>30</v>
      </c>
      <c r="K15" s="15"/>
      <c r="L15" s="47"/>
      <c r="M15" s="47"/>
      <c r="N15" s="15"/>
      <c r="O15" s="15"/>
      <c r="P15" s="15"/>
      <c r="Q15" s="15"/>
      <c r="R15" s="15" t="s">
        <v>36</v>
      </c>
      <c r="S15" s="15"/>
      <c r="T15" s="15"/>
      <c r="U15" s="15"/>
      <c r="V15" s="15"/>
      <c r="W15" s="15" t="s">
        <v>31</v>
      </c>
      <c r="X15" s="15"/>
      <c r="Y15" s="15"/>
      <c r="Z15" s="15"/>
      <c r="AA15" s="45"/>
      <c r="AB15" s="45"/>
      <c r="AC15" s="45"/>
      <c r="AD15" s="45"/>
      <c r="AE15" s="46"/>
      <c r="AG15" s="48" t="str">
        <f>CONCATENATE(AG6,AG13,AG7)</f>
        <v>2026/選択</v>
      </c>
      <c r="AH15" s="12" t="str">
        <f>CONCATENATE(AG6,AG13,AG7,AG13,AG8)</f>
        <v>2026/選択/選択</v>
      </c>
      <c r="AI15" s="12" t="str">
        <f>IF(ISERROR(AI16),"",AI16)</f>
        <v/>
      </c>
      <c r="AJ15" s="12">
        <f ca="1">IF(AI15&gt;AN7,1,0)</f>
        <v>1</v>
      </c>
      <c r="AL15" s="12">
        <v>13</v>
      </c>
      <c r="AM15" s="10" t="s">
        <v>38</v>
      </c>
      <c r="AN15" s="12" t="e">
        <f>DATEVALUE(AH15)</f>
        <v>#VALUE!</v>
      </c>
      <c r="AO15" s="12" t="s">
        <v>1</v>
      </c>
      <c r="AQ15" s="12" t="s">
        <v>292</v>
      </c>
      <c r="AR15" s="11">
        <v>46286</v>
      </c>
    </row>
    <row r="16" spans="1:46" ht="12.95" customHeight="1" thickBot="1" x14ac:dyDescent="0.3">
      <c r="A16" s="14"/>
      <c r="B16" s="229"/>
      <c r="C16" s="230"/>
      <c r="D16" s="230"/>
      <c r="E16" s="230"/>
      <c r="F16" s="230"/>
      <c r="G16" s="230"/>
      <c r="H16" s="231"/>
      <c r="I16" s="15"/>
      <c r="J16" s="229"/>
      <c r="K16" s="230"/>
      <c r="L16" s="230"/>
      <c r="M16" s="230"/>
      <c r="N16" s="230"/>
      <c r="O16" s="230"/>
      <c r="P16" s="231"/>
      <c r="Q16" s="15"/>
      <c r="R16" s="229"/>
      <c r="S16" s="230"/>
      <c r="T16" s="230"/>
      <c r="U16" s="231"/>
      <c r="V16" s="15"/>
      <c r="W16" s="229"/>
      <c r="X16" s="230"/>
      <c r="Y16" s="230"/>
      <c r="Z16" s="230"/>
      <c r="AA16" s="230"/>
      <c r="AB16" s="230"/>
      <c r="AC16" s="231"/>
      <c r="AD16" s="15"/>
      <c r="AE16" s="18"/>
      <c r="AG16" s="48" t="str">
        <f>CONCATENATE(AG9,AG13,AG10)</f>
        <v>選択/選択</v>
      </c>
      <c r="AH16" s="12" t="str">
        <f>CONCATENATE(L13,AG13,O13,AG13,R13)</f>
        <v>選択/選択/選択</v>
      </c>
      <c r="AI16" s="12" t="e">
        <f>DATEVALUE(CONCATENATE(AG6,AG13,AG7,AG13,AG8))</f>
        <v>#VALUE!</v>
      </c>
      <c r="AL16" s="12">
        <v>14</v>
      </c>
      <c r="AM16" s="10" t="s">
        <v>39</v>
      </c>
      <c r="AN16" s="12" t="e">
        <f>DATEVALUE(AH16)</f>
        <v>#VALUE!</v>
      </c>
      <c r="AO16" s="12" t="s">
        <v>55</v>
      </c>
      <c r="AQ16" s="12" t="s">
        <v>289</v>
      </c>
      <c r="AR16" s="11">
        <v>46287</v>
      </c>
    </row>
    <row r="17" spans="1:44" ht="12.95" customHeight="1" thickBot="1" x14ac:dyDescent="0.3">
      <c r="A17" s="14"/>
      <c r="B17" s="15" t="s">
        <v>95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77" t="s">
        <v>98</v>
      </c>
      <c r="V17" s="15"/>
      <c r="W17" s="15"/>
      <c r="X17" s="15"/>
      <c r="Y17" s="15"/>
      <c r="Z17" s="15" t="s">
        <v>89</v>
      </c>
      <c r="AA17" s="15"/>
      <c r="AB17" s="15"/>
      <c r="AC17" s="15"/>
      <c r="AD17" s="15"/>
      <c r="AE17" s="18"/>
      <c r="AF17" s="17"/>
      <c r="AG17" s="48" t="str">
        <f>CONCATENATE(AG4,AG13,AG5)</f>
        <v>2026/選択</v>
      </c>
      <c r="AH17" s="50"/>
      <c r="AI17" s="11"/>
      <c r="AL17" s="12">
        <v>15</v>
      </c>
      <c r="AM17" s="51" t="s">
        <v>40</v>
      </c>
      <c r="AN17" s="12" t="e">
        <f ca="1">IF(AN15&gt;AN7,1,0)</f>
        <v>#VALUE!</v>
      </c>
      <c r="AO17" s="12" t="s">
        <v>6</v>
      </c>
      <c r="AQ17" s="12" t="s">
        <v>293</v>
      </c>
      <c r="AR17" s="11">
        <v>46288</v>
      </c>
    </row>
    <row r="18" spans="1:44" ht="12.95" customHeight="1" thickBot="1" x14ac:dyDescent="0.3">
      <c r="A18" s="14"/>
      <c r="B18" s="229" t="s">
        <v>132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1"/>
      <c r="T18" s="15"/>
      <c r="U18" s="232"/>
      <c r="V18" s="233"/>
      <c r="W18" s="233"/>
      <c r="X18" s="234"/>
      <c r="Y18" s="15"/>
      <c r="Z18" s="232"/>
      <c r="AA18" s="233"/>
      <c r="AB18" s="233"/>
      <c r="AC18" s="234"/>
      <c r="AD18" s="15"/>
      <c r="AE18" s="18"/>
      <c r="AF18" s="17"/>
      <c r="AG18" s="52"/>
      <c r="AH18" s="50"/>
      <c r="AL18" s="12">
        <v>16</v>
      </c>
      <c r="AO18" s="52" t="s">
        <v>304</v>
      </c>
      <c r="AQ18" s="12" t="s">
        <v>294</v>
      </c>
      <c r="AR18" s="11">
        <v>46307</v>
      </c>
    </row>
    <row r="19" spans="1:44" ht="12.95" customHeight="1" thickBot="1" x14ac:dyDescent="0.3">
      <c r="A19" s="14"/>
      <c r="B19" s="15" t="s">
        <v>22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8"/>
      <c r="AF19" s="17"/>
      <c r="AH19" s="11"/>
      <c r="AL19" s="12">
        <v>17</v>
      </c>
      <c r="AO19" s="52" t="s">
        <v>12</v>
      </c>
      <c r="AQ19" s="12" t="s">
        <v>295</v>
      </c>
      <c r="AR19" s="11">
        <v>46329</v>
      </c>
    </row>
    <row r="20" spans="1:44" ht="12.95" customHeight="1" thickBot="1" x14ac:dyDescent="0.3">
      <c r="A20" s="14"/>
      <c r="B20" s="22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40"/>
      <c r="O20" s="53"/>
      <c r="P20" s="229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1"/>
      <c r="AD20" s="54"/>
      <c r="AE20" s="18"/>
      <c r="AL20" s="12">
        <v>18</v>
      </c>
      <c r="AO20" s="12" t="s">
        <v>71</v>
      </c>
      <c r="AQ20" s="12" t="s">
        <v>296</v>
      </c>
      <c r="AR20" s="11">
        <v>46349</v>
      </c>
    </row>
    <row r="21" spans="1:44" ht="12.95" customHeight="1" thickBot="1" x14ac:dyDescent="0.3">
      <c r="A21" s="14"/>
      <c r="B21" s="55" t="s">
        <v>13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55" t="s">
        <v>14</v>
      </c>
      <c r="Q21" s="15"/>
      <c r="R21" s="15"/>
      <c r="S21" s="15"/>
      <c r="T21" s="15"/>
      <c r="U21" s="15"/>
      <c r="V21" s="15"/>
      <c r="W21" s="15"/>
      <c r="X21" s="15"/>
      <c r="Y21" s="15"/>
      <c r="Z21" s="180" t="s">
        <v>88</v>
      </c>
      <c r="AA21" s="15"/>
      <c r="AB21" s="15"/>
      <c r="AC21" s="15"/>
      <c r="AD21" s="15"/>
      <c r="AE21" s="18"/>
      <c r="AL21" s="12">
        <v>19</v>
      </c>
      <c r="AO21" s="12" t="s">
        <v>4</v>
      </c>
      <c r="AQ21" s="12" t="s">
        <v>297</v>
      </c>
      <c r="AR21" s="11">
        <v>46385</v>
      </c>
    </row>
    <row r="22" spans="1:44" ht="12.95" customHeight="1" thickBot="1" x14ac:dyDescent="0.3">
      <c r="A22" s="14"/>
      <c r="B22" s="241" t="s">
        <v>94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3"/>
      <c r="O22" s="15"/>
      <c r="P22" s="229"/>
      <c r="Q22" s="230"/>
      <c r="R22" s="230"/>
      <c r="S22" s="230"/>
      <c r="T22" s="230"/>
      <c r="U22" s="230"/>
      <c r="V22" s="230"/>
      <c r="W22" s="230"/>
      <c r="X22" s="231"/>
      <c r="Y22" s="54"/>
      <c r="Z22" s="232"/>
      <c r="AA22" s="233"/>
      <c r="AB22" s="233"/>
      <c r="AC22" s="234"/>
      <c r="AD22" s="54"/>
      <c r="AE22" s="18"/>
      <c r="AL22" s="12">
        <v>20</v>
      </c>
      <c r="AO22" s="52"/>
      <c r="AQ22" s="12" t="s">
        <v>297</v>
      </c>
      <c r="AR22" s="11">
        <v>46386</v>
      </c>
    </row>
    <row r="23" spans="1:44" ht="12.95" customHeight="1" x14ac:dyDescent="0.25">
      <c r="A23" s="14"/>
      <c r="B23" s="15"/>
      <c r="C23" s="15"/>
      <c r="D23" s="1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18"/>
      <c r="AF23" s="10" t="str">
        <f>IF(B28="●","①","②")</f>
        <v>②</v>
      </c>
      <c r="AL23" s="12">
        <v>21</v>
      </c>
      <c r="AO23" s="52"/>
      <c r="AQ23" s="12" t="s">
        <v>298</v>
      </c>
      <c r="AR23" s="11">
        <v>46387</v>
      </c>
    </row>
    <row r="24" spans="1:44" ht="12.95" customHeight="1" x14ac:dyDescent="0.25">
      <c r="A24" s="14"/>
      <c r="B24" s="15"/>
      <c r="C24" s="15"/>
      <c r="D24" s="1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18"/>
      <c r="AF24" s="57" t="s">
        <v>66</v>
      </c>
      <c r="AL24" s="12">
        <v>22</v>
      </c>
      <c r="AN24" s="11"/>
      <c r="AQ24" s="12" t="s">
        <v>300</v>
      </c>
      <c r="AR24" s="11">
        <v>46388</v>
      </c>
    </row>
    <row r="25" spans="1:44" ht="15" customHeight="1" x14ac:dyDescent="0.3">
      <c r="A25" s="14"/>
      <c r="B25" s="181" t="s">
        <v>272</v>
      </c>
      <c r="C25" s="15"/>
      <c r="D25" s="1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9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8"/>
      <c r="AF25" s="57" t="s">
        <v>67</v>
      </c>
      <c r="AL25" s="12">
        <v>23</v>
      </c>
      <c r="AQ25" s="12" t="s">
        <v>299</v>
      </c>
      <c r="AR25" s="11">
        <v>46389</v>
      </c>
    </row>
    <row r="26" spans="1:44" ht="12.95" customHeight="1" thickBot="1" x14ac:dyDescent="0.35">
      <c r="A26" s="14"/>
      <c r="B26" s="58"/>
      <c r="C26" s="15"/>
      <c r="D26" s="1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9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8"/>
      <c r="AF26" s="57"/>
      <c r="AL26" s="12">
        <v>24</v>
      </c>
      <c r="AQ26" s="12" t="s">
        <v>299</v>
      </c>
      <c r="AR26" s="11">
        <v>46390</v>
      </c>
    </row>
    <row r="27" spans="1:44" ht="12.95" customHeight="1" thickBot="1" x14ac:dyDescent="0.3">
      <c r="A27" s="14"/>
      <c r="B27" s="257" t="s">
        <v>137</v>
      </c>
      <c r="C27" s="257"/>
      <c r="D27" s="257"/>
      <c r="E27" s="257"/>
      <c r="F27" s="257"/>
      <c r="G27" s="257"/>
      <c r="H27" s="257"/>
      <c r="I27" s="257"/>
      <c r="J27" s="257"/>
      <c r="K27" s="258" t="s">
        <v>139</v>
      </c>
      <c r="L27" s="259"/>
      <c r="M27" s="259"/>
      <c r="N27" s="259"/>
      <c r="O27" s="259"/>
      <c r="P27" s="260"/>
      <c r="Q27" s="15"/>
      <c r="R27" s="60" t="s">
        <v>76</v>
      </c>
      <c r="S27" s="15"/>
      <c r="T27" s="15"/>
      <c r="U27" s="15"/>
      <c r="V27" s="15"/>
      <c r="W27" s="15"/>
      <c r="X27" s="15"/>
      <c r="Y27" s="15"/>
      <c r="Z27" s="15"/>
      <c r="AA27" s="61"/>
      <c r="AB27" s="15"/>
      <c r="AC27" s="15"/>
      <c r="AD27" s="15"/>
      <c r="AE27" s="18"/>
      <c r="AF27" s="10">
        <f>IF(AF23="①",1,IF(AF23="②",2,3))</f>
        <v>2</v>
      </c>
      <c r="AH27" s="12" t="str">
        <f>IF(AF27=1,"プロフェッショナル","スタンダード")</f>
        <v>スタンダード</v>
      </c>
      <c r="AL27" s="12">
        <v>25</v>
      </c>
      <c r="AQ27" s="12" t="s">
        <v>301</v>
      </c>
      <c r="AR27" s="11">
        <v>46398</v>
      </c>
    </row>
    <row r="28" spans="1:44" ht="12.95" customHeight="1" x14ac:dyDescent="0.25">
      <c r="A28" s="14"/>
      <c r="B28" s="253" t="s">
        <v>136</v>
      </c>
      <c r="C28" s="254"/>
      <c r="D28" s="254"/>
      <c r="E28" s="254"/>
      <c r="F28" s="254"/>
      <c r="G28" s="254"/>
      <c r="H28" s="254"/>
      <c r="I28" s="254"/>
      <c r="J28" s="254"/>
      <c r="K28" s="235" t="s">
        <v>143</v>
      </c>
      <c r="L28" s="236"/>
      <c r="M28" s="236"/>
      <c r="N28" s="236"/>
      <c r="O28" s="261" t="s">
        <v>141</v>
      </c>
      <c r="P28" s="262"/>
      <c r="Q28" s="28"/>
      <c r="R28" s="60" t="s">
        <v>72</v>
      </c>
      <c r="S28" s="28"/>
      <c r="T28" s="24"/>
      <c r="U28" s="24"/>
      <c r="V28" s="24"/>
      <c r="W28" s="24"/>
      <c r="X28" s="24"/>
      <c r="Y28" s="24"/>
      <c r="Z28" s="62"/>
      <c r="AA28" s="63"/>
      <c r="AB28" s="64"/>
      <c r="AC28" s="15"/>
      <c r="AD28" s="15"/>
      <c r="AE28" s="18"/>
      <c r="AF28" s="17" t="s">
        <v>51</v>
      </c>
      <c r="AH28" s="12" t="e">
        <f>CONCATENATE(AH27,AH34,AH36,AH33)</f>
        <v>#REF!</v>
      </c>
      <c r="AL28" s="12">
        <v>26</v>
      </c>
      <c r="AQ28" s="12" t="s">
        <v>281</v>
      </c>
      <c r="AR28" s="11">
        <v>46429</v>
      </c>
    </row>
    <row r="29" spans="1:44" ht="12.95" customHeight="1" thickBot="1" x14ac:dyDescent="0.3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37"/>
      <c r="L29" s="238"/>
      <c r="M29" s="238"/>
      <c r="N29" s="238"/>
      <c r="O29" s="263"/>
      <c r="P29" s="264"/>
      <c r="Q29" s="28"/>
      <c r="R29" s="28"/>
      <c r="S29" s="28"/>
      <c r="T29" s="24"/>
      <c r="U29" s="24"/>
      <c r="V29" s="24"/>
      <c r="W29" s="24"/>
      <c r="X29" s="24"/>
      <c r="Y29" s="24"/>
      <c r="Z29" s="62"/>
      <c r="AA29" s="65"/>
      <c r="AB29" s="64"/>
      <c r="AC29" s="15"/>
      <c r="AD29" s="15"/>
      <c r="AE29" s="18"/>
      <c r="AF29" s="10" t="s">
        <v>52</v>
      </c>
      <c r="AL29" s="12">
        <v>27</v>
      </c>
      <c r="AQ29" s="12" t="s">
        <v>302</v>
      </c>
      <c r="AR29" s="11">
        <v>46441</v>
      </c>
    </row>
    <row r="30" spans="1:44" ht="15" customHeight="1" x14ac:dyDescent="0.25">
      <c r="A30" s="14"/>
      <c r="B30" s="253" t="s">
        <v>138</v>
      </c>
      <c r="C30" s="254"/>
      <c r="D30" s="254"/>
      <c r="E30" s="254"/>
      <c r="F30" s="254"/>
      <c r="G30" s="254"/>
      <c r="H30" s="254"/>
      <c r="I30" s="254"/>
      <c r="J30" s="254"/>
      <c r="K30" s="235" t="s">
        <v>219</v>
      </c>
      <c r="L30" s="236"/>
      <c r="M30" s="236"/>
      <c r="N30" s="236"/>
      <c r="O30" s="261" t="s">
        <v>142</v>
      </c>
      <c r="P30" s="262"/>
      <c r="Q30" s="28"/>
      <c r="R30" s="251" t="s">
        <v>277</v>
      </c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18"/>
      <c r="AL30" s="12">
        <v>28</v>
      </c>
      <c r="AQ30" s="12" t="s">
        <v>303</v>
      </c>
      <c r="AR30" s="11">
        <v>46467</v>
      </c>
    </row>
    <row r="31" spans="1:44" ht="12.95" customHeight="1" thickBot="1" x14ac:dyDescent="0.3">
      <c r="A31" s="14"/>
      <c r="B31" s="255"/>
      <c r="C31" s="256"/>
      <c r="D31" s="256"/>
      <c r="E31" s="256"/>
      <c r="F31" s="256"/>
      <c r="G31" s="256"/>
      <c r="H31" s="256"/>
      <c r="I31" s="256"/>
      <c r="J31" s="256"/>
      <c r="K31" s="237"/>
      <c r="L31" s="238"/>
      <c r="M31" s="238"/>
      <c r="N31" s="238"/>
      <c r="O31" s="263"/>
      <c r="P31" s="264"/>
      <c r="Q31" s="28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18"/>
      <c r="AF31" s="10" t="s">
        <v>77</v>
      </c>
      <c r="AG31" s="12" t="e">
        <f>IF(#REF!="●",1,0)</f>
        <v>#REF!</v>
      </c>
      <c r="AL31" s="12">
        <v>29</v>
      </c>
      <c r="AQ31" s="12" t="s">
        <v>289</v>
      </c>
      <c r="AR31" s="11">
        <v>46468</v>
      </c>
    </row>
    <row r="32" spans="1:44" ht="12.95" customHeight="1" x14ac:dyDescent="0.25">
      <c r="A32" s="14"/>
      <c r="B32" s="28"/>
      <c r="C32" s="28"/>
      <c r="D32" s="28"/>
      <c r="E32" s="28"/>
      <c r="F32" s="28"/>
      <c r="G32" s="28"/>
      <c r="H32" s="28"/>
      <c r="I32" s="28"/>
      <c r="J32" s="66"/>
      <c r="K32" s="67"/>
      <c r="L32" s="68"/>
      <c r="M32" s="69"/>
      <c r="N32" s="70"/>
      <c r="O32" s="70"/>
      <c r="P32" s="71"/>
      <c r="Q32" s="71"/>
      <c r="R32" s="71"/>
      <c r="S32" s="71"/>
      <c r="T32" s="71"/>
      <c r="U32" s="71"/>
      <c r="V32" s="71"/>
      <c r="W32" s="72"/>
      <c r="X32" s="72"/>
      <c r="Y32" s="72"/>
      <c r="Z32" s="73"/>
      <c r="AA32" s="69"/>
      <c r="AB32" s="74"/>
      <c r="AC32" s="15"/>
      <c r="AD32" s="15"/>
      <c r="AE32" s="18"/>
      <c r="AF32" s="10" t="s">
        <v>81</v>
      </c>
      <c r="AG32" s="12" t="e">
        <f>IF(#REF!="●",1,0)</f>
        <v>#REF!</v>
      </c>
      <c r="AH32" s="75"/>
      <c r="AL32" s="12">
        <v>30</v>
      </c>
      <c r="AR32" s="11"/>
    </row>
    <row r="33" spans="1:44" ht="12.95" customHeight="1" x14ac:dyDescent="0.25">
      <c r="A33" s="14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5"/>
      <c r="M33" s="69"/>
      <c r="N33" s="15"/>
      <c r="O33" s="15"/>
      <c r="P33" s="250"/>
      <c r="Q33" s="250"/>
      <c r="R33" s="250"/>
      <c r="S33" s="250"/>
      <c r="T33" s="250"/>
      <c r="U33" s="250"/>
      <c r="V33" s="250"/>
      <c r="W33" s="249"/>
      <c r="X33" s="249"/>
      <c r="Y33" s="249"/>
      <c r="Z33" s="15"/>
      <c r="AA33" s="69"/>
      <c r="AB33" s="15"/>
      <c r="AC33" s="15"/>
      <c r="AD33" s="15"/>
      <c r="AE33" s="18"/>
      <c r="AF33" s="10" t="s">
        <v>79</v>
      </c>
      <c r="AG33" s="12" t="e">
        <f>IF(#REF!="●",1,0)</f>
        <v>#REF!</v>
      </c>
      <c r="AH33" s="12" t="e">
        <f>IF(AG33=0,"","+津波")</f>
        <v>#REF!</v>
      </c>
      <c r="AL33" s="12">
        <v>31</v>
      </c>
      <c r="AR33" s="11"/>
    </row>
    <row r="34" spans="1:44" ht="12.9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8"/>
      <c r="AF34" s="10" t="s">
        <v>84</v>
      </c>
      <c r="AG34" s="12" t="e">
        <f>IF(#REF!="●",1,0)</f>
        <v>#REF!</v>
      </c>
      <c r="AH34" s="75" t="e">
        <f>IF(AG34=0,"","+波")</f>
        <v>#REF!</v>
      </c>
      <c r="AR34" s="11"/>
    </row>
    <row r="35" spans="1:44" ht="17.25" thickBot="1" x14ac:dyDescent="0.3">
      <c r="A35" s="14"/>
      <c r="B35" s="76" t="s">
        <v>65</v>
      </c>
      <c r="C35" s="49"/>
      <c r="D35" s="49"/>
      <c r="E35" s="49"/>
      <c r="F35" s="49"/>
      <c r="G35" s="49"/>
      <c r="H35" s="49"/>
      <c r="I35" s="49"/>
      <c r="J35" s="49"/>
      <c r="K35" s="49"/>
      <c r="L35" s="15"/>
      <c r="M35" s="69"/>
      <c r="N35" s="15"/>
      <c r="O35" s="15"/>
      <c r="P35" s="77" t="s">
        <v>23</v>
      </c>
      <c r="Q35" s="77"/>
      <c r="R35" s="77"/>
      <c r="S35" s="77"/>
      <c r="T35" s="77"/>
      <c r="U35" s="77"/>
      <c r="V35" s="77"/>
      <c r="W35" s="77"/>
      <c r="X35" s="77"/>
      <c r="Y35" s="77"/>
      <c r="Z35" s="15"/>
      <c r="AA35" s="227" t="s">
        <v>35</v>
      </c>
      <c r="AB35" s="227"/>
      <c r="AC35" s="15"/>
      <c r="AD35" s="15"/>
      <c r="AE35" s="18"/>
      <c r="AF35" s="10" t="s">
        <v>80</v>
      </c>
      <c r="AG35" s="12" t="e">
        <f>IF(#REF!="●",1,0)</f>
        <v>#REF!</v>
      </c>
      <c r="AR35" s="11"/>
    </row>
    <row r="36" spans="1:44" ht="12.95" customHeight="1" thickBot="1" x14ac:dyDescent="0.3">
      <c r="A36" s="14"/>
      <c r="B36" s="247" t="s">
        <v>140</v>
      </c>
      <c r="C36" s="247"/>
      <c r="D36" s="247"/>
      <c r="E36" s="247"/>
      <c r="F36" s="247"/>
      <c r="G36" s="247"/>
      <c r="H36" s="247"/>
      <c r="I36" s="247"/>
      <c r="J36" s="202">
        <v>8000</v>
      </c>
      <c r="K36" s="202"/>
      <c r="L36" s="202"/>
      <c r="M36" s="188" t="s">
        <v>269</v>
      </c>
      <c r="N36" s="188"/>
      <c r="O36" s="78"/>
      <c r="P36" s="189" t="s">
        <v>25</v>
      </c>
      <c r="Q36" s="189"/>
      <c r="R36" s="189"/>
      <c r="S36" s="189"/>
      <c r="T36" s="189"/>
      <c r="U36" s="189"/>
      <c r="V36" s="189"/>
      <c r="W36" s="189"/>
      <c r="X36" s="189"/>
      <c r="Y36" s="189"/>
      <c r="Z36" s="15"/>
      <c r="AA36" s="191" t="s">
        <v>42</v>
      </c>
      <c r="AB36" s="191"/>
      <c r="AC36" s="15"/>
      <c r="AD36" s="15"/>
      <c r="AE36" s="18"/>
      <c r="AF36" s="10" t="s">
        <v>78</v>
      </c>
      <c r="AG36" s="12" t="e">
        <f>IF(#REF!="●",1,0)</f>
        <v>#REF!</v>
      </c>
      <c r="AH36" s="12" t="e">
        <f>IF(AG36=0,"","+地震")</f>
        <v>#REF!</v>
      </c>
      <c r="AR36" s="11"/>
    </row>
    <row r="37" spans="1:44" ht="12.95" customHeight="1" thickBot="1" x14ac:dyDescent="0.3">
      <c r="A37" s="14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15"/>
      <c r="P37" s="15" t="s">
        <v>18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1"/>
      <c r="AB37" s="15"/>
      <c r="AC37" s="15"/>
      <c r="AD37" s="15"/>
      <c r="AE37" s="18"/>
      <c r="AR37" s="11"/>
    </row>
    <row r="38" spans="1:44" ht="12.95" customHeight="1" thickBot="1" x14ac:dyDescent="0.3">
      <c r="A38" s="14"/>
      <c r="B38" s="204" t="s">
        <v>44</v>
      </c>
      <c r="C38" s="204"/>
      <c r="D38" s="204"/>
      <c r="E38" s="204"/>
      <c r="F38" s="204"/>
      <c r="G38" s="204"/>
      <c r="H38" s="204"/>
      <c r="I38" s="204"/>
      <c r="J38" s="228" t="str">
        <f>IF(ISERROR(IF(DATEDIF(AG15,AG16,"MD")=1,DATEDIF(AG15,AG16,"M"),DATEDIF(AG15,AG16,"M")+1) ),"-",IF(DATEDIF(AG15,AG16,"MD")=1,DATEDIF(AG15,AG16,"M"),DATEDIF(AG15,AG16,"M")+1))</f>
        <v>-</v>
      </c>
      <c r="K38" s="228"/>
      <c r="L38" s="228"/>
      <c r="M38" s="15" t="s">
        <v>45</v>
      </c>
      <c r="N38" s="64" t="s">
        <v>69</v>
      </c>
      <c r="O38" s="78"/>
      <c r="P38" s="193" t="s">
        <v>49</v>
      </c>
      <c r="Q38" s="193"/>
      <c r="R38" s="193"/>
      <c r="S38" s="193"/>
      <c r="T38" s="193"/>
      <c r="U38" s="193"/>
      <c r="V38" s="193"/>
      <c r="W38" s="193"/>
      <c r="X38" s="193"/>
      <c r="Y38" s="193"/>
      <c r="Z38" s="15"/>
      <c r="AA38" s="192" t="s">
        <v>266</v>
      </c>
      <c r="AB38" s="192"/>
      <c r="AC38" s="15"/>
      <c r="AD38" s="15"/>
      <c r="AE38" s="18"/>
      <c r="AF38" s="10" t="s">
        <v>82</v>
      </c>
      <c r="AG38" s="12" t="e">
        <f>IF(#REF!="●",1,0)</f>
        <v>#REF!</v>
      </c>
      <c r="AR38" s="11"/>
    </row>
    <row r="39" spans="1:44" ht="12.95" customHeight="1" thickBot="1" x14ac:dyDescent="0.3">
      <c r="A39" s="14"/>
      <c r="B39" s="24" t="s">
        <v>17</v>
      </c>
      <c r="C39" s="15"/>
      <c r="D39" s="15"/>
      <c r="E39" s="15"/>
      <c r="F39" s="15"/>
      <c r="G39" s="15"/>
      <c r="H39" s="15"/>
      <c r="I39" s="15"/>
      <c r="J39" s="79"/>
      <c r="K39" s="79"/>
      <c r="L39" s="79"/>
      <c r="M39" s="15"/>
      <c r="N39" s="24"/>
      <c r="O39" s="15"/>
      <c r="P39" s="193" t="s">
        <v>50</v>
      </c>
      <c r="Q39" s="193"/>
      <c r="R39" s="193"/>
      <c r="S39" s="193"/>
      <c r="T39" s="193"/>
      <c r="U39" s="193"/>
      <c r="V39" s="193"/>
      <c r="W39" s="193"/>
      <c r="X39" s="193"/>
      <c r="Y39" s="193"/>
      <c r="Z39" s="15"/>
      <c r="AA39" s="192"/>
      <c r="AB39" s="192"/>
      <c r="AC39" s="15"/>
      <c r="AD39" s="15"/>
      <c r="AE39" s="18"/>
      <c r="AF39" s="10" t="s">
        <v>85</v>
      </c>
      <c r="AG39" s="12" t="e">
        <f>IF(#REF!="●",1,0)</f>
        <v>#REF!</v>
      </c>
      <c r="AR39" s="11"/>
    </row>
    <row r="40" spans="1:44" ht="12.95" customHeight="1" thickBot="1" x14ac:dyDescent="0.3">
      <c r="A40" s="14"/>
      <c r="B40" s="204" t="s">
        <v>75</v>
      </c>
      <c r="C40" s="204"/>
      <c r="D40" s="204"/>
      <c r="E40" s="204"/>
      <c r="F40" s="204"/>
      <c r="G40" s="204"/>
      <c r="H40" s="204"/>
      <c r="I40" s="204"/>
      <c r="J40" s="202">
        <v>30000</v>
      </c>
      <c r="K40" s="202"/>
      <c r="L40" s="202"/>
      <c r="M40" s="15" t="s">
        <v>46</v>
      </c>
      <c r="N40" s="64" t="s">
        <v>70</v>
      </c>
      <c r="O40" s="78"/>
      <c r="P40" s="208" t="s">
        <v>58</v>
      </c>
      <c r="Q40" s="208"/>
      <c r="R40" s="208"/>
      <c r="S40" s="208"/>
      <c r="T40" s="208"/>
      <c r="U40" s="208"/>
      <c r="V40" s="208"/>
      <c r="W40" s="208"/>
      <c r="X40" s="208"/>
      <c r="Y40" s="208"/>
      <c r="Z40" s="15"/>
      <c r="AA40" s="69"/>
      <c r="AB40" s="15"/>
      <c r="AC40" s="15"/>
      <c r="AD40" s="15"/>
      <c r="AE40" s="18"/>
      <c r="AF40" s="10" t="s">
        <v>91</v>
      </c>
      <c r="AG40" s="12" t="e">
        <f>IF((#REF!="●"),1,0)</f>
        <v>#REF!</v>
      </c>
      <c r="AR40" s="11"/>
    </row>
    <row r="41" spans="1:44" ht="12.95" customHeight="1" thickBot="1" x14ac:dyDescent="0.3">
      <c r="A41" s="14"/>
      <c r="B41" s="80"/>
      <c r="C41" s="80"/>
      <c r="D41" s="81"/>
      <c r="E41" s="80"/>
      <c r="F41" s="80"/>
      <c r="G41" s="80"/>
      <c r="H41" s="80"/>
      <c r="I41" s="82"/>
      <c r="J41" s="83"/>
      <c r="K41" s="83"/>
      <c r="L41" s="84"/>
      <c r="M41" s="15"/>
      <c r="N41" s="24"/>
      <c r="O41" s="15"/>
      <c r="P41" s="189" t="s">
        <v>59</v>
      </c>
      <c r="Q41" s="189"/>
      <c r="R41" s="189"/>
      <c r="S41" s="189"/>
      <c r="T41" s="189"/>
      <c r="U41" s="189"/>
      <c r="V41" s="189"/>
      <c r="W41" s="189"/>
      <c r="X41" s="189"/>
      <c r="Y41" s="189"/>
      <c r="Z41" s="15"/>
      <c r="AA41" s="191" t="s">
        <v>61</v>
      </c>
      <c r="AB41" s="191"/>
      <c r="AC41" s="15"/>
      <c r="AD41" s="15"/>
      <c r="AE41" s="18"/>
      <c r="AF41" s="10" t="s">
        <v>83</v>
      </c>
      <c r="AG41" s="12" t="e">
        <f>IF(#REF!="●",1,0)</f>
        <v>#REF!</v>
      </c>
      <c r="AH41" s="12" t="e">
        <f>IF(AG41=1,"プロフェッショナル+canary","")</f>
        <v>#REF!</v>
      </c>
      <c r="AR41" s="11"/>
    </row>
    <row r="42" spans="1:44" ht="12.95" customHeight="1" thickBot="1" x14ac:dyDescent="0.3">
      <c r="A42" s="14"/>
      <c r="B42" s="207"/>
      <c r="C42" s="207"/>
      <c r="D42" s="207"/>
      <c r="E42" s="207"/>
      <c r="F42" s="207"/>
      <c r="G42" s="207"/>
      <c r="H42" s="207"/>
      <c r="I42" s="207"/>
      <c r="J42" s="206"/>
      <c r="K42" s="206"/>
      <c r="L42" s="206"/>
      <c r="M42" s="15"/>
      <c r="N42" s="85"/>
      <c r="O42" s="78"/>
      <c r="P42" s="193" t="s">
        <v>60</v>
      </c>
      <c r="Q42" s="193"/>
      <c r="R42" s="193"/>
      <c r="S42" s="193"/>
      <c r="T42" s="193"/>
      <c r="U42" s="193"/>
      <c r="V42" s="193"/>
      <c r="W42" s="193"/>
      <c r="X42" s="193"/>
      <c r="Y42" s="193"/>
      <c r="Z42" s="15"/>
      <c r="AA42" s="191"/>
      <c r="AB42" s="191"/>
      <c r="AC42" s="15"/>
      <c r="AD42" s="15"/>
      <c r="AE42" s="18"/>
      <c r="AR42" s="11"/>
    </row>
    <row r="43" spans="1:44" ht="12.95" customHeight="1" thickBot="1" x14ac:dyDescent="0.3">
      <c r="A43" s="14"/>
      <c r="B43" s="86"/>
      <c r="C43" s="86"/>
      <c r="D43" s="86"/>
      <c r="E43" s="86"/>
      <c r="F43" s="86"/>
      <c r="G43" s="86"/>
      <c r="H43" s="86"/>
      <c r="I43" s="87"/>
      <c r="J43" s="88"/>
      <c r="K43" s="89"/>
      <c r="L43" s="90"/>
      <c r="M43" s="15"/>
      <c r="N43" s="91"/>
      <c r="O43" s="92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69"/>
      <c r="AB43" s="15"/>
      <c r="AC43" s="15"/>
      <c r="AD43" s="15"/>
      <c r="AE43" s="18"/>
      <c r="AF43" s="23" t="e">
        <f>J36*J38+J40</f>
        <v>#VALUE!</v>
      </c>
      <c r="AR43" s="11"/>
    </row>
    <row r="44" spans="1:44" ht="12.95" customHeight="1" thickBot="1" x14ac:dyDescent="0.3">
      <c r="A44" s="14"/>
      <c r="B44" s="93"/>
      <c r="C44" s="93"/>
      <c r="D44" s="93"/>
      <c r="E44" s="93"/>
      <c r="F44" s="93"/>
      <c r="G44" s="93"/>
      <c r="H44" s="93"/>
      <c r="I44" s="93"/>
      <c r="J44" s="94"/>
      <c r="K44" s="94"/>
      <c r="L44" s="94"/>
      <c r="M44" s="15"/>
      <c r="N44" s="85"/>
      <c r="O44" s="78"/>
      <c r="P44" s="189" t="s">
        <v>57</v>
      </c>
      <c r="Q44" s="189"/>
      <c r="R44" s="189"/>
      <c r="S44" s="189"/>
      <c r="T44" s="189"/>
      <c r="U44" s="189"/>
      <c r="V44" s="189"/>
      <c r="W44" s="189"/>
      <c r="X44" s="189"/>
      <c r="Y44" s="189"/>
      <c r="Z44" s="95"/>
      <c r="AA44" s="190"/>
      <c r="AB44" s="190"/>
      <c r="AC44" s="190"/>
      <c r="AD44" s="96"/>
      <c r="AE44" s="18"/>
      <c r="AF44" s="12"/>
      <c r="AR44" s="11"/>
    </row>
    <row r="45" spans="1:44" ht="12.95" customHeight="1" thickBot="1" x14ac:dyDescent="0.3">
      <c r="A45" s="14"/>
      <c r="B45" s="28"/>
      <c r="C45" s="28"/>
      <c r="D45" s="28"/>
      <c r="E45" s="28"/>
      <c r="F45" s="28"/>
      <c r="G45" s="28"/>
      <c r="H45" s="28"/>
      <c r="I45" s="28"/>
      <c r="J45" s="97"/>
      <c r="K45" s="98"/>
      <c r="L45" s="98"/>
      <c r="M45" s="28"/>
      <c r="N45" s="15"/>
      <c r="O45" s="15"/>
      <c r="P45" s="209" t="s">
        <v>64</v>
      </c>
      <c r="Q45" s="209"/>
      <c r="R45" s="209"/>
      <c r="S45" s="209"/>
      <c r="T45" s="209"/>
      <c r="U45" s="209"/>
      <c r="V45" s="209"/>
      <c r="W45" s="209"/>
      <c r="X45" s="209"/>
      <c r="Y45" s="209"/>
      <c r="Z45" s="95"/>
      <c r="AA45" s="190"/>
      <c r="AB45" s="190"/>
      <c r="AC45" s="190"/>
      <c r="AD45" s="96"/>
      <c r="AE45" s="18"/>
      <c r="AF45" s="12"/>
      <c r="AR45" s="11"/>
    </row>
    <row r="46" spans="1:44" ht="12.95" customHeight="1" thickBot="1" x14ac:dyDescent="0.3">
      <c r="A46" s="14"/>
      <c r="B46" s="204" t="s">
        <v>48</v>
      </c>
      <c r="C46" s="204"/>
      <c r="D46" s="204"/>
      <c r="E46" s="204"/>
      <c r="F46" s="204"/>
      <c r="G46" s="204"/>
      <c r="H46" s="204"/>
      <c r="I46" s="204"/>
      <c r="J46" s="202" t="str">
        <f>IF(ISERROR(J36*J38+J40),"-",(J36*J38+J40))</f>
        <v>-</v>
      </c>
      <c r="K46" s="202"/>
      <c r="L46" s="202"/>
      <c r="M46" s="15" t="s">
        <v>34</v>
      </c>
      <c r="N46" s="15"/>
      <c r="O46" s="15"/>
      <c r="P46" s="99" t="s">
        <v>133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8"/>
      <c r="AF46" s="12"/>
      <c r="AR46" s="11"/>
    </row>
    <row r="47" spans="1:44" ht="12.95" customHeight="1" thickBot="1" x14ac:dyDescent="0.3">
      <c r="A47" s="14"/>
      <c r="B47" s="210" t="s">
        <v>135</v>
      </c>
      <c r="C47" s="210"/>
      <c r="D47" s="210"/>
      <c r="E47" s="210"/>
      <c r="F47" s="210"/>
      <c r="G47" s="210"/>
      <c r="H47" s="210"/>
      <c r="I47" s="210"/>
      <c r="J47" s="100"/>
      <c r="K47" s="100"/>
      <c r="L47" s="61"/>
      <c r="M47" s="15"/>
      <c r="N47" s="15"/>
      <c r="O47" s="15"/>
      <c r="P47" s="205" t="s">
        <v>99</v>
      </c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15"/>
      <c r="AE47" s="18"/>
      <c r="AF47" s="12"/>
      <c r="AR47" s="11"/>
    </row>
    <row r="48" spans="1:44" ht="12.95" customHeight="1" thickBot="1" x14ac:dyDescent="0.3">
      <c r="A48" s="14"/>
      <c r="B48" s="204" t="s">
        <v>275</v>
      </c>
      <c r="C48" s="204"/>
      <c r="D48" s="204"/>
      <c r="E48" s="204"/>
      <c r="F48" s="204"/>
      <c r="G48" s="204"/>
      <c r="H48" s="204"/>
      <c r="I48" s="204"/>
      <c r="J48" s="202" t="str">
        <f>IF(ISERROR(J46*0.1),"-",(J46*0.1))</f>
        <v>-</v>
      </c>
      <c r="K48" s="202"/>
      <c r="L48" s="202"/>
      <c r="M48" s="15" t="s">
        <v>34</v>
      </c>
      <c r="N48" s="15"/>
      <c r="O48" s="15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5"/>
      <c r="AE48" s="18"/>
      <c r="AR48" s="11"/>
    </row>
    <row r="49" spans="1:44" ht="12.95" customHeight="1" thickBot="1" x14ac:dyDescent="0.3">
      <c r="A49" s="14"/>
      <c r="B49" s="70"/>
      <c r="C49" s="70"/>
      <c r="D49" s="70"/>
      <c r="E49" s="70"/>
      <c r="F49" s="70"/>
      <c r="G49" s="70"/>
      <c r="H49" s="70"/>
      <c r="I49" s="70"/>
      <c r="J49" s="101"/>
      <c r="K49" s="101"/>
      <c r="L49" s="101"/>
      <c r="M49" s="70"/>
      <c r="N49" s="70"/>
      <c r="O49" s="15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5"/>
      <c r="AE49" s="18"/>
      <c r="AR49" s="11"/>
    </row>
    <row r="50" spans="1:44" ht="12.95" customHeight="1" thickBot="1" x14ac:dyDescent="0.3">
      <c r="A50" s="14"/>
      <c r="B50" s="194" t="s">
        <v>43</v>
      </c>
      <c r="C50" s="194"/>
      <c r="D50" s="194"/>
      <c r="E50" s="194"/>
      <c r="F50" s="194"/>
      <c r="G50" s="194"/>
      <c r="H50" s="194"/>
      <c r="I50" s="194"/>
      <c r="J50" s="202" t="str">
        <f>IF(ISERROR(J46+J48),"-",(J46+J48))</f>
        <v>-</v>
      </c>
      <c r="K50" s="202"/>
      <c r="L50" s="202"/>
      <c r="M50" s="15" t="s">
        <v>34</v>
      </c>
      <c r="N50" s="15"/>
      <c r="O50" s="15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28"/>
      <c r="AE50" s="18"/>
      <c r="AR50" s="11"/>
    </row>
    <row r="51" spans="1:44" ht="12.95" customHeight="1" x14ac:dyDescent="0.25">
      <c r="A51" s="14"/>
      <c r="B51" s="102"/>
      <c r="C51" s="102"/>
      <c r="D51" s="102"/>
      <c r="E51" s="102"/>
      <c r="F51" s="102"/>
      <c r="G51" s="102"/>
      <c r="H51" s="102"/>
      <c r="I51" s="100"/>
      <c r="J51" s="103"/>
      <c r="K51" s="100"/>
      <c r="L51" s="100"/>
      <c r="M51" s="15"/>
      <c r="N51" s="15"/>
      <c r="O51" s="15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18"/>
      <c r="AG51" s="10"/>
      <c r="AR51" s="11"/>
    </row>
    <row r="52" spans="1:44" ht="12.95" customHeight="1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69"/>
      <c r="N52" s="15"/>
      <c r="O52" s="15"/>
      <c r="P52" s="104"/>
      <c r="Q52" s="105"/>
      <c r="R52" s="105"/>
      <c r="S52" s="105"/>
      <c r="T52" s="105"/>
      <c r="U52" s="105"/>
      <c r="V52" s="105"/>
      <c r="W52" s="105"/>
      <c r="X52" s="105"/>
      <c r="Y52" s="15"/>
      <c r="Z52" s="15"/>
      <c r="AA52" s="15"/>
      <c r="AB52" s="15"/>
      <c r="AC52" s="15"/>
      <c r="AD52" s="15"/>
      <c r="AE52" s="18"/>
      <c r="AG52" s="10"/>
      <c r="AH52" s="10" t="s">
        <v>131</v>
      </c>
      <c r="AR52" s="11"/>
    </row>
    <row r="53" spans="1:44" ht="12.95" customHeight="1" x14ac:dyDescent="0.25">
      <c r="A53" s="14"/>
      <c r="B53" s="106" t="s">
        <v>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6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8"/>
      <c r="AH53" s="10" t="s">
        <v>129</v>
      </c>
      <c r="AR53" s="11"/>
    </row>
    <row r="54" spans="1:44" ht="12.95" customHeight="1" x14ac:dyDescent="0.25">
      <c r="A54" s="14"/>
      <c r="B54" s="106" t="s">
        <v>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07"/>
      <c r="S54" s="199"/>
      <c r="T54" s="199"/>
      <c r="U54" s="199"/>
      <c r="V54" s="199"/>
      <c r="W54" s="199"/>
      <c r="X54" s="199"/>
      <c r="Y54" s="199"/>
      <c r="Z54" s="15"/>
      <c r="AA54" s="15"/>
      <c r="AB54" s="15"/>
      <c r="AC54" s="15"/>
      <c r="AD54" s="15"/>
      <c r="AE54" s="18"/>
      <c r="AH54" s="10" t="s">
        <v>130</v>
      </c>
      <c r="AR54" s="11"/>
    </row>
    <row r="55" spans="1:44" ht="12.95" customHeight="1" x14ac:dyDescent="0.25">
      <c r="A55" s="14"/>
      <c r="B55" s="106" t="s">
        <v>144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07"/>
      <c r="S55" s="199"/>
      <c r="T55" s="199"/>
      <c r="U55" s="199"/>
      <c r="V55" s="199"/>
      <c r="W55" s="199"/>
      <c r="X55" s="199"/>
      <c r="Y55" s="199"/>
      <c r="Z55" s="15"/>
      <c r="AA55" s="15"/>
      <c r="AB55" s="15"/>
      <c r="AC55" s="15"/>
      <c r="AD55" s="15"/>
      <c r="AE55" s="18"/>
      <c r="AR55" s="11"/>
    </row>
    <row r="56" spans="1:44" ht="12.95" customHeight="1" x14ac:dyDescent="0.25">
      <c r="A56" s="14"/>
      <c r="B56" s="108" t="s">
        <v>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R56" s="11"/>
    </row>
    <row r="57" spans="1:44" ht="12.95" customHeight="1" x14ac:dyDescent="0.25">
      <c r="A57" s="14"/>
      <c r="B57" s="200" t="s">
        <v>53</v>
      </c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1"/>
      <c r="AR57" s="11"/>
    </row>
    <row r="58" spans="1:44" ht="12.95" customHeight="1" x14ac:dyDescent="0.25">
      <c r="A58" s="14"/>
      <c r="B58" s="109" t="s">
        <v>54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 t="s">
        <v>47</v>
      </c>
      <c r="AB58" s="110"/>
      <c r="AC58" s="110"/>
      <c r="AD58" s="110"/>
      <c r="AE58" s="111"/>
      <c r="AR58" s="11"/>
    </row>
    <row r="59" spans="1:44" ht="12.95" customHeight="1" x14ac:dyDescent="0.25">
      <c r="A59" s="113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18"/>
      <c r="AR59" s="11"/>
    </row>
    <row r="60" spans="1:44" ht="12.95" customHeight="1" x14ac:dyDescent="0.25">
      <c r="A60" s="113"/>
      <c r="B60" s="49"/>
      <c r="C60" s="49"/>
      <c r="D60" s="49"/>
      <c r="E60" s="49"/>
      <c r="F60" s="114" t="s">
        <v>74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8"/>
      <c r="AR60" s="11"/>
    </row>
    <row r="61" spans="1:44" ht="12.95" customHeight="1" x14ac:dyDescent="0.25">
      <c r="A61" s="113"/>
      <c r="B61" s="49"/>
      <c r="C61" s="49"/>
      <c r="D61" s="49"/>
      <c r="E61" s="49"/>
      <c r="F61" s="114" t="s">
        <v>270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18"/>
      <c r="AR61" s="11"/>
    </row>
    <row r="62" spans="1:44" ht="12.95" customHeight="1" x14ac:dyDescent="0.3">
      <c r="A62" s="113"/>
      <c r="B62" s="49"/>
      <c r="C62" s="49"/>
      <c r="D62" s="49"/>
      <c r="E62" s="49"/>
      <c r="F62" s="114" t="s">
        <v>276</v>
      </c>
      <c r="G62" s="49"/>
      <c r="H62" s="49"/>
      <c r="I62" s="49"/>
      <c r="J62" s="49"/>
      <c r="K62" s="49"/>
      <c r="L62" s="49"/>
      <c r="M62" s="28"/>
      <c r="N62" s="115"/>
      <c r="O62" s="28"/>
      <c r="P62" s="116"/>
      <c r="Q62" s="116"/>
      <c r="R62" s="116"/>
      <c r="S62" s="116"/>
      <c r="T62" s="116"/>
      <c r="U62" s="116"/>
      <c r="V62" s="116"/>
      <c r="W62" s="49"/>
      <c r="X62" s="49"/>
      <c r="Y62" s="49"/>
      <c r="Z62" s="49"/>
      <c r="AA62" s="49"/>
      <c r="AB62" s="49"/>
      <c r="AC62" s="49"/>
      <c r="AD62" s="49"/>
      <c r="AE62" s="18"/>
      <c r="AR62" s="11"/>
    </row>
    <row r="63" spans="1:44" ht="12.95" customHeight="1" x14ac:dyDescent="0.25">
      <c r="A63" s="113"/>
      <c r="B63" s="117"/>
      <c r="C63" s="49"/>
      <c r="D63" s="49"/>
      <c r="E63" s="49"/>
      <c r="F63" s="24"/>
      <c r="G63" s="49"/>
      <c r="H63" s="49"/>
      <c r="I63" s="49"/>
      <c r="J63" s="49"/>
      <c r="K63" s="49"/>
      <c r="L63" s="49"/>
      <c r="M63" s="49"/>
      <c r="N63" s="49"/>
      <c r="O63" s="49"/>
      <c r="P63" s="203"/>
      <c r="Q63" s="203"/>
      <c r="R63" s="203"/>
      <c r="S63" s="203"/>
      <c r="T63" s="203"/>
      <c r="U63" s="203"/>
      <c r="V63" s="203"/>
      <c r="W63" s="203"/>
      <c r="X63" s="203"/>
      <c r="Y63" s="49"/>
      <c r="Z63" s="49"/>
      <c r="AA63" s="49"/>
      <c r="AB63" s="49"/>
      <c r="AC63" s="49"/>
      <c r="AD63" s="49"/>
      <c r="AE63" s="18"/>
      <c r="AR63" s="11"/>
    </row>
    <row r="64" spans="1:44" ht="12.95" customHeight="1" x14ac:dyDescent="0.25">
      <c r="A64" s="113"/>
      <c r="B64" s="117" t="s">
        <v>15</v>
      </c>
      <c r="C64" s="49"/>
      <c r="D64" s="49"/>
      <c r="E64" s="49"/>
      <c r="F64" s="106"/>
      <c r="G64" s="49"/>
      <c r="H64" s="49"/>
      <c r="I64" s="49"/>
      <c r="J64" s="49"/>
      <c r="K64" s="49"/>
      <c r="L64" s="49"/>
      <c r="M64" s="49"/>
      <c r="N64" s="49"/>
      <c r="O64" s="49"/>
      <c r="P64" s="118"/>
      <c r="Q64" s="118"/>
      <c r="R64" s="118"/>
      <c r="S64" s="118"/>
      <c r="T64" s="118"/>
      <c r="U64" s="118"/>
      <c r="V64" s="118"/>
      <c r="W64" s="49"/>
      <c r="X64" s="49"/>
      <c r="Y64" s="49"/>
      <c r="Z64" s="49"/>
      <c r="AA64" s="49"/>
      <c r="AB64" s="49"/>
      <c r="AC64" s="49"/>
      <c r="AD64" s="49"/>
      <c r="AE64" s="18"/>
      <c r="AR64" s="11"/>
    </row>
    <row r="65" spans="1:44" ht="12.95" customHeight="1" x14ac:dyDescent="0.25">
      <c r="A65" s="113"/>
      <c r="B65" s="195" t="s">
        <v>19</v>
      </c>
      <c r="C65" s="196"/>
      <c r="D65" s="197"/>
      <c r="E65" s="49"/>
      <c r="F65" s="49"/>
      <c r="G65" s="49"/>
      <c r="H65" s="195" t="s">
        <v>20</v>
      </c>
      <c r="I65" s="196"/>
      <c r="J65" s="197"/>
      <c r="K65" s="49"/>
      <c r="L65" s="49"/>
      <c r="M65" s="49"/>
      <c r="N65" s="195" t="s">
        <v>16</v>
      </c>
      <c r="O65" s="196"/>
      <c r="P65" s="197"/>
      <c r="Q65" s="49"/>
      <c r="R65" s="49"/>
      <c r="S65" s="49"/>
      <c r="T65" s="195" t="s">
        <v>63</v>
      </c>
      <c r="U65" s="196"/>
      <c r="V65" s="197"/>
      <c r="W65" s="49"/>
      <c r="X65" s="49"/>
      <c r="Y65" s="49"/>
      <c r="Z65" s="49"/>
      <c r="AA65" s="49"/>
      <c r="AB65" s="49"/>
      <c r="AC65" s="49"/>
      <c r="AD65" s="49"/>
      <c r="AE65" s="18"/>
      <c r="AR65" s="11"/>
    </row>
    <row r="66" spans="1:44" ht="12.95" customHeight="1" x14ac:dyDescent="0.25">
      <c r="A66" s="113"/>
      <c r="B66" s="221" t="s">
        <v>21</v>
      </c>
      <c r="C66" s="222"/>
      <c r="D66" s="223"/>
      <c r="E66" s="49"/>
      <c r="F66" s="49"/>
      <c r="G66" s="49"/>
      <c r="H66" s="221" t="s">
        <v>21</v>
      </c>
      <c r="I66" s="222"/>
      <c r="J66" s="223"/>
      <c r="K66" s="49"/>
      <c r="L66" s="49"/>
      <c r="M66" s="49"/>
      <c r="N66" s="221" t="s">
        <v>21</v>
      </c>
      <c r="O66" s="222"/>
      <c r="P66" s="223"/>
      <c r="Q66" s="49"/>
      <c r="R66" s="49"/>
      <c r="S66" s="49"/>
      <c r="T66" s="218" t="s">
        <v>56</v>
      </c>
      <c r="U66" s="219"/>
      <c r="V66" s="220"/>
      <c r="W66" s="49"/>
      <c r="X66" s="49"/>
      <c r="Y66" s="49"/>
      <c r="Z66" s="49"/>
      <c r="AA66" s="49"/>
      <c r="AB66" s="49"/>
      <c r="AC66" s="49"/>
      <c r="AD66" s="49"/>
      <c r="AE66" s="18"/>
      <c r="AR66" s="11"/>
    </row>
    <row r="67" spans="1:44" ht="12.95" customHeight="1" x14ac:dyDescent="0.25">
      <c r="A67" s="113"/>
      <c r="B67" s="212"/>
      <c r="C67" s="213"/>
      <c r="D67" s="214"/>
      <c r="E67" s="49"/>
      <c r="F67" s="49"/>
      <c r="G67" s="49"/>
      <c r="H67" s="212"/>
      <c r="I67" s="213"/>
      <c r="J67" s="214"/>
      <c r="K67" s="49"/>
      <c r="L67" s="49"/>
      <c r="M67" s="49"/>
      <c r="N67" s="119"/>
      <c r="O67" s="120"/>
      <c r="P67" s="121"/>
      <c r="Q67" s="49"/>
      <c r="R67" s="49"/>
      <c r="S67" s="49"/>
      <c r="T67" s="212"/>
      <c r="U67" s="213"/>
      <c r="V67" s="214"/>
      <c r="W67" s="49"/>
      <c r="X67" s="49"/>
      <c r="Y67" s="49"/>
      <c r="Z67" s="49"/>
      <c r="AA67" s="49"/>
      <c r="AB67" s="49"/>
      <c r="AC67" s="49"/>
      <c r="AD67" s="49"/>
      <c r="AE67" s="18"/>
      <c r="AR67" s="11"/>
    </row>
    <row r="68" spans="1:44" ht="12.95" customHeight="1" thickBot="1" x14ac:dyDescent="0.3">
      <c r="A68" s="122"/>
      <c r="B68" s="215"/>
      <c r="C68" s="216"/>
      <c r="D68" s="217"/>
      <c r="E68" s="123"/>
      <c r="F68" s="123"/>
      <c r="G68" s="123"/>
      <c r="H68" s="215"/>
      <c r="I68" s="216"/>
      <c r="J68" s="217"/>
      <c r="K68" s="123"/>
      <c r="L68" s="123"/>
      <c r="M68" s="123"/>
      <c r="N68" s="124"/>
      <c r="O68" s="125"/>
      <c r="P68" s="126"/>
      <c r="Q68" s="123"/>
      <c r="R68" s="123"/>
      <c r="S68" s="123"/>
      <c r="T68" s="215"/>
      <c r="U68" s="216"/>
      <c r="V68" s="217"/>
      <c r="W68" s="123"/>
      <c r="X68" s="123"/>
      <c r="Y68" s="123"/>
      <c r="Z68" s="123"/>
      <c r="AA68" s="123"/>
      <c r="AB68" s="123"/>
      <c r="AC68" s="123"/>
      <c r="AD68" s="123"/>
      <c r="AE68" s="127"/>
      <c r="AR68" s="11"/>
    </row>
    <row r="69" spans="1:44" ht="12.95" customHeight="1" thickTop="1" x14ac:dyDescent="0.25">
      <c r="A69" s="128" t="s">
        <v>100</v>
      </c>
      <c r="B69" s="128" t="s">
        <v>127</v>
      </c>
      <c r="C69" s="128" t="s">
        <v>101</v>
      </c>
      <c r="D69" s="128" t="s">
        <v>102</v>
      </c>
      <c r="E69" s="128" t="s">
        <v>103</v>
      </c>
      <c r="F69" s="128" t="s">
        <v>104</v>
      </c>
      <c r="G69" s="128" t="s">
        <v>125</v>
      </c>
      <c r="H69" s="128" t="s">
        <v>126</v>
      </c>
      <c r="I69" s="128" t="s">
        <v>105</v>
      </c>
      <c r="J69" s="128" t="s">
        <v>106</v>
      </c>
      <c r="K69" s="128" t="s">
        <v>107</v>
      </c>
      <c r="L69" s="128" t="s">
        <v>108</v>
      </c>
      <c r="M69" s="128" t="s">
        <v>109</v>
      </c>
      <c r="N69" s="128" t="s">
        <v>110</v>
      </c>
      <c r="O69" s="128" t="s">
        <v>111</v>
      </c>
      <c r="P69" s="128" t="s">
        <v>112</v>
      </c>
      <c r="Q69" s="128" t="s">
        <v>113</v>
      </c>
      <c r="R69" s="128" t="s">
        <v>114</v>
      </c>
      <c r="S69" s="128" t="s">
        <v>115</v>
      </c>
      <c r="T69" s="128" t="s">
        <v>116</v>
      </c>
      <c r="U69" s="128" t="s">
        <v>117</v>
      </c>
      <c r="V69" s="128" t="s">
        <v>118</v>
      </c>
      <c r="W69" s="128" t="s">
        <v>119</v>
      </c>
      <c r="X69" s="128" t="s">
        <v>120</v>
      </c>
      <c r="Y69" s="128" t="s">
        <v>121</v>
      </c>
      <c r="Z69" s="128" t="s">
        <v>122</v>
      </c>
      <c r="AA69" s="128" t="s">
        <v>123</v>
      </c>
      <c r="AB69" s="128" t="s">
        <v>124</v>
      </c>
      <c r="AC69" s="12"/>
      <c r="AD69" s="12"/>
      <c r="AE69" s="12" t="e">
        <f>IF(#REF!="",0,1)</f>
        <v>#REF!</v>
      </c>
      <c r="AR69" s="11"/>
    </row>
    <row r="70" spans="1:44" ht="12.95" customHeight="1" x14ac:dyDescent="0.25">
      <c r="A70" s="52">
        <f>B16</f>
        <v>0</v>
      </c>
      <c r="B70" s="129" t="str">
        <f>PHONETIC(B16)</f>
        <v/>
      </c>
      <c r="C70" s="129">
        <f>P20</f>
        <v>0</v>
      </c>
      <c r="D70" s="129" t="str">
        <f>$AG$17</f>
        <v>2026/選択</v>
      </c>
      <c r="E70" s="129" t="str">
        <f>$AH$15</f>
        <v>2026/選択/選択</v>
      </c>
      <c r="F70" s="129" t="str">
        <f>$AH$16</f>
        <v>選択/選択/選択</v>
      </c>
      <c r="G70" s="129" t="s">
        <v>268</v>
      </c>
      <c r="H70" s="129"/>
      <c r="I70" s="129"/>
      <c r="J70" s="129"/>
      <c r="K70" s="129"/>
      <c r="L70" s="129"/>
      <c r="M70" s="129"/>
      <c r="N70" s="130"/>
      <c r="O70" s="129"/>
      <c r="P70" s="52"/>
      <c r="Q70" s="52"/>
      <c r="R70" s="52"/>
      <c r="S70" s="52" t="str">
        <f>$AA$38</f>
        <v>一括</v>
      </c>
      <c r="T70" s="52" t="str">
        <f>$AA$36</f>
        <v>●</v>
      </c>
      <c r="U70" s="52"/>
      <c r="V70" s="52"/>
      <c r="W70" s="52">
        <f>$R$16</f>
        <v>0</v>
      </c>
      <c r="X70" s="52">
        <f>$B$20</f>
        <v>0</v>
      </c>
      <c r="Y70" s="52">
        <f>$P$20</f>
        <v>0</v>
      </c>
      <c r="Z70" s="52"/>
      <c r="AA70" s="52"/>
      <c r="AB70" s="52" t="str">
        <f>$L$10</f>
        <v>選択</v>
      </c>
      <c r="AC70" s="12"/>
      <c r="AD70" s="12"/>
      <c r="AE70" s="12"/>
      <c r="AR70" s="11"/>
    </row>
    <row r="71" spans="1:44" ht="12.95" customHeight="1" x14ac:dyDescent="0.25">
      <c r="A71" s="131"/>
      <c r="B71" s="225"/>
      <c r="C71" s="226"/>
      <c r="D71" s="226"/>
      <c r="E71" s="226"/>
      <c r="F71" s="226"/>
      <c r="G71" s="226"/>
      <c r="H71" s="226"/>
      <c r="I71" s="226"/>
      <c r="J71" s="226"/>
      <c r="K71" s="226"/>
      <c r="L71" s="132"/>
      <c r="M71" s="112"/>
      <c r="N71" s="112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3"/>
      <c r="AD71" s="133"/>
      <c r="AE71" s="133"/>
      <c r="AR71" s="11"/>
    </row>
    <row r="72" spans="1:44" ht="12.95" customHeight="1" x14ac:dyDescent="0.25">
      <c r="A72" s="131"/>
      <c r="B72" s="132"/>
      <c r="C72" s="132"/>
      <c r="D72" s="132"/>
      <c r="E72" s="132"/>
      <c r="F72" s="132"/>
      <c r="G72" s="132"/>
      <c r="H72" s="132"/>
      <c r="I72" s="134"/>
      <c r="J72" s="134"/>
      <c r="K72" s="135"/>
      <c r="L72" s="132"/>
      <c r="M72" s="112"/>
      <c r="N72" s="112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3"/>
      <c r="AD72" s="133"/>
      <c r="AE72" s="133"/>
      <c r="AR72" s="11"/>
    </row>
    <row r="73" spans="1:44" ht="12.95" customHeight="1" x14ac:dyDescent="0.25">
      <c r="A73" s="131"/>
      <c r="B73" s="225"/>
      <c r="C73" s="226"/>
      <c r="D73" s="226"/>
      <c r="E73" s="226"/>
      <c r="F73" s="226"/>
      <c r="G73" s="226"/>
      <c r="H73" s="226"/>
      <c r="I73" s="226"/>
      <c r="J73" s="226"/>
      <c r="K73" s="226"/>
      <c r="L73" s="132"/>
      <c r="M73" s="112"/>
      <c r="N73" s="112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3"/>
      <c r="AD73" s="133"/>
      <c r="AE73" s="133"/>
    </row>
    <row r="74" spans="1:44" ht="12.95" customHeight="1" x14ac:dyDescent="0.25">
      <c r="A74" s="133"/>
      <c r="B74" s="136"/>
      <c r="C74" s="136"/>
      <c r="D74" s="136"/>
      <c r="E74" s="136"/>
      <c r="F74" s="136"/>
      <c r="G74" s="136"/>
      <c r="H74" s="136"/>
      <c r="I74" s="137"/>
      <c r="J74" s="137"/>
      <c r="K74" s="138"/>
      <c r="L74" s="136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</row>
    <row r="75" spans="1:44" ht="12.95" customHeight="1" x14ac:dyDescent="0.25">
      <c r="A75" s="133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136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</row>
    <row r="76" spans="1:44" ht="12.95" customHeight="1" x14ac:dyDescent="0.25">
      <c r="A76" s="133"/>
      <c r="B76" s="136"/>
      <c r="C76" s="139"/>
      <c r="D76" s="139"/>
      <c r="E76" s="139"/>
      <c r="F76" s="139"/>
      <c r="G76" s="139"/>
      <c r="H76" s="139"/>
      <c r="I76" s="140"/>
      <c r="J76" s="140"/>
      <c r="K76" s="140"/>
      <c r="L76" s="136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</row>
    <row r="77" spans="1:44" ht="12.95" customHeight="1" x14ac:dyDescent="0.25">
      <c r="A77" s="133"/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136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</row>
    <row r="78" spans="1:44" ht="12.95" customHeight="1" x14ac:dyDescent="0.25">
      <c r="A78" s="133"/>
      <c r="B78" s="141"/>
      <c r="C78" s="141"/>
      <c r="D78" s="141"/>
      <c r="E78" s="141"/>
      <c r="F78" s="141"/>
      <c r="G78" s="141"/>
      <c r="H78" s="141"/>
      <c r="I78" s="142"/>
      <c r="J78" s="142"/>
      <c r="K78" s="142"/>
      <c r="L78" s="136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</row>
    <row r="79" spans="1:44" ht="12.95" customHeight="1" x14ac:dyDescent="0.25">
      <c r="A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</row>
    <row r="80" spans="1:44" ht="12.95" customHeight="1" x14ac:dyDescent="0.2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</row>
    <row r="81" spans="1:31" ht="15" customHeight="1" x14ac:dyDescent="0.25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</row>
    <row r="82" spans="1:31" ht="15" customHeight="1" x14ac:dyDescent="0.25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</row>
    <row r="83" spans="1:31" ht="15.75" x14ac:dyDescent="0.25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</row>
    <row r="84" spans="1:31" ht="13.5" customHeight="1" x14ac:dyDescent="0.25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</row>
    <row r="85" spans="1:31" ht="13.5" customHeight="1" x14ac:dyDescent="0.25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</row>
    <row r="86" spans="1:31" ht="13.5" customHeight="1" x14ac:dyDescent="0.25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</row>
    <row r="87" spans="1:31" ht="13.5" customHeight="1" x14ac:dyDescent="0.2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</row>
    <row r="88" spans="1:31" ht="20.100000000000001" customHeight="1" x14ac:dyDescent="0.25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</row>
    <row r="89" spans="1:31" ht="13.5" customHeight="1" x14ac:dyDescent="0.25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</row>
    <row r="90" spans="1:31" ht="13.5" customHeight="1" x14ac:dyDescent="0.25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</row>
    <row r="91" spans="1:31" ht="13.5" customHeight="1" x14ac:dyDescent="0.25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</row>
    <row r="92" spans="1:31" ht="13.5" customHeight="1" x14ac:dyDescent="0.25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</row>
    <row r="93" spans="1:31" ht="13.5" customHeight="1" x14ac:dyDescent="0.25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</row>
    <row r="94" spans="1:31" ht="13.5" customHeight="1" x14ac:dyDescent="0.25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</row>
    <row r="95" spans="1:31" ht="13.5" customHeight="1" x14ac:dyDescent="0.25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</row>
    <row r="96" spans="1:31" ht="13.5" customHeight="1" x14ac:dyDescent="0.25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</row>
    <row r="97" spans="1:31" ht="13.5" customHeight="1" x14ac:dyDescent="0.25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</row>
    <row r="98" spans="1:31" ht="13.5" customHeight="1" x14ac:dyDescent="0.25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</row>
    <row r="99" spans="1:31" ht="13.5" customHeight="1" x14ac:dyDescent="0.25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</row>
    <row r="100" spans="1:31" ht="13.5" customHeight="1" x14ac:dyDescent="0.25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</row>
    <row r="101" spans="1:31" ht="13.5" customHeight="1" x14ac:dyDescent="0.25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</row>
    <row r="102" spans="1:31" ht="13.5" customHeight="1" x14ac:dyDescent="0.25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</row>
    <row r="103" spans="1:31" ht="13.5" customHeight="1" x14ac:dyDescent="0.25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</row>
    <row r="104" spans="1:31" ht="13.5" customHeight="1" x14ac:dyDescent="0.25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</row>
    <row r="105" spans="1:31" ht="13.5" customHeight="1" x14ac:dyDescent="0.25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</row>
    <row r="106" spans="1:31" ht="13.5" customHeight="1" x14ac:dyDescent="0.25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</row>
    <row r="107" spans="1:31" ht="13.5" customHeight="1" x14ac:dyDescent="0.25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</row>
    <row r="108" spans="1:31" ht="13.5" customHeight="1" x14ac:dyDescent="0.25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</row>
    <row r="109" spans="1:31" ht="13.5" customHeight="1" x14ac:dyDescent="0.25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</row>
    <row r="110" spans="1:31" ht="13.5" customHeight="1" x14ac:dyDescent="0.25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</row>
    <row r="111" spans="1:31" ht="13.5" customHeight="1" x14ac:dyDescent="0.25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</row>
    <row r="112" spans="1:31" ht="13.5" customHeight="1" x14ac:dyDescent="0.25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</row>
    <row r="113" spans="1:31" ht="13.5" customHeight="1" x14ac:dyDescent="0.25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</row>
    <row r="114" spans="1:31" ht="13.5" customHeight="1" x14ac:dyDescent="0.25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</row>
    <row r="115" spans="1:31" ht="14.25" customHeight="1" x14ac:dyDescent="0.25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31" ht="13.5" customHeight="1" x14ac:dyDescent="0.25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</row>
    <row r="117" spans="1:31" ht="13.5" customHeight="1" x14ac:dyDescent="0.25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31" ht="13.5" customHeight="1" x14ac:dyDescent="0.25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</row>
    <row r="119" spans="1:31" ht="13.5" customHeight="1" x14ac:dyDescent="0.25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31" ht="13.5" customHeight="1" x14ac:dyDescent="0.25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31" ht="13.5" customHeight="1" x14ac:dyDescent="0.25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31" ht="13.5" customHeight="1" x14ac:dyDescent="0.25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31" ht="13.5" customHeight="1" x14ac:dyDescent="0.25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31" ht="13.5" customHeight="1" x14ac:dyDescent="0.25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</row>
    <row r="125" spans="1:31" ht="13.5" customHeight="1" x14ac:dyDescent="0.25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31" ht="13.5" customHeight="1" x14ac:dyDescent="0.25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</row>
    <row r="127" spans="1:31" ht="13.5" customHeight="1" x14ac:dyDescent="0.25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31" ht="15.75" x14ac:dyDescent="0.25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</row>
    <row r="129" spans="1:31" ht="15.75" x14ac:dyDescent="0.25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</row>
    <row r="130" spans="1:31" ht="20.100000000000001" customHeight="1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31" ht="15.75" x14ac:dyDescent="0.25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</row>
    <row r="132" spans="1:31" ht="15.75" x14ac:dyDescent="0.25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</row>
    <row r="133" spans="1:31" ht="13.5" customHeight="1" x14ac:dyDescent="0.25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</row>
    <row r="134" spans="1:31" ht="15.75" x14ac:dyDescent="0.25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</row>
    <row r="135" spans="1:31" ht="13.5" customHeight="1" x14ac:dyDescent="0.25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</row>
    <row r="136" spans="1:31" ht="15.75" x14ac:dyDescent="0.25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</row>
    <row r="137" spans="1:31" ht="15.75" x14ac:dyDescent="0.25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</row>
    <row r="138" spans="1:31" ht="15.75" x14ac:dyDescent="0.25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</row>
    <row r="139" spans="1:31" ht="15.75" x14ac:dyDescent="0.25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</row>
    <row r="140" spans="1:31" ht="13.5" customHeight="1" x14ac:dyDescent="0.25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</row>
    <row r="141" spans="1:31" ht="20.100000000000001" customHeight="1" x14ac:dyDescent="0.25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</row>
    <row r="142" spans="1:31" ht="15.75" x14ac:dyDescent="0.25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</row>
    <row r="143" spans="1:31" ht="13.5" customHeight="1" x14ac:dyDescent="0.25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</row>
    <row r="144" spans="1:31" ht="15.75" x14ac:dyDescent="0.25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</row>
    <row r="145" spans="1:31" ht="13.5" customHeight="1" x14ac:dyDescent="0.25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</row>
    <row r="146" spans="1:31" ht="15.75" x14ac:dyDescent="0.25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</row>
    <row r="147" spans="1:31" ht="15.75" x14ac:dyDescent="0.25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</row>
    <row r="148" spans="1:31" ht="15.75" x14ac:dyDescent="0.25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</row>
    <row r="149" spans="1:31" ht="15.75" x14ac:dyDescent="0.25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</row>
    <row r="150" spans="1:31" ht="13.5" customHeight="1" x14ac:dyDescent="0.25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</row>
    <row r="151" spans="1:31" ht="15.75" x14ac:dyDescent="0.25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</row>
    <row r="152" spans="1:31" ht="13.5" customHeight="1" x14ac:dyDescent="0.25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</row>
    <row r="153" spans="1:31" ht="15.75" x14ac:dyDescent="0.25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</row>
    <row r="154" spans="1:31" ht="15.75" x14ac:dyDescent="0.25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</row>
    <row r="155" spans="1:31" ht="15.75" x14ac:dyDescent="0.25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</row>
    <row r="156" spans="1:31" ht="15.75" x14ac:dyDescent="0.25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</row>
    <row r="157" spans="1:31" ht="15.75" x14ac:dyDescent="0.25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</row>
    <row r="158" spans="1:31" ht="15.75" x14ac:dyDescent="0.25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</row>
    <row r="159" spans="1:31" ht="15.75" x14ac:dyDescent="0.25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</row>
    <row r="160" spans="1:31" ht="15.75" x14ac:dyDescent="0.25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</row>
    <row r="161" spans="1:31" ht="15.75" x14ac:dyDescent="0.25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</row>
    <row r="162" spans="1:31" ht="15.75" x14ac:dyDescent="0.25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</row>
    <row r="163" spans="1:31" ht="15.75" x14ac:dyDescent="0.25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</row>
    <row r="164" spans="1:31" ht="15.75" x14ac:dyDescent="0.25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</row>
    <row r="165" spans="1:31" ht="15.75" x14ac:dyDescent="0.25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</row>
    <row r="166" spans="1:31" ht="15.75" x14ac:dyDescent="0.25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</row>
    <row r="167" spans="1:31" ht="15.75" x14ac:dyDescent="0.25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</row>
    <row r="168" spans="1:31" ht="15.75" x14ac:dyDescent="0.25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</row>
    <row r="169" spans="1:31" ht="15.75" x14ac:dyDescent="0.25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</row>
    <row r="170" spans="1:31" ht="15.75" x14ac:dyDescent="0.25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</row>
    <row r="171" spans="1:31" ht="15.75" x14ac:dyDescent="0.25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</row>
    <row r="172" spans="1:31" ht="15.75" x14ac:dyDescent="0.25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</row>
    <row r="173" spans="1:31" ht="15.75" x14ac:dyDescent="0.25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</row>
    <row r="174" spans="1:31" ht="15.75" x14ac:dyDescent="0.25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</row>
    <row r="175" spans="1:31" ht="15.75" x14ac:dyDescent="0.25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</row>
    <row r="176" spans="1:31" ht="15.75" x14ac:dyDescent="0.25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</row>
    <row r="177" spans="1:33" ht="15.75" x14ac:dyDescent="0.25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</row>
    <row r="178" spans="1:33" ht="15.75" x14ac:dyDescent="0.25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</row>
    <row r="179" spans="1:33" ht="15.75" x14ac:dyDescent="0.25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</row>
    <row r="180" spans="1:33" ht="15.75" x14ac:dyDescent="0.25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</row>
    <row r="181" spans="1:33" ht="15.75" x14ac:dyDescent="0.25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</row>
    <row r="182" spans="1:33" ht="15.75" x14ac:dyDescent="0.25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</row>
    <row r="183" spans="1:33" ht="15.75" x14ac:dyDescent="0.25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</row>
    <row r="184" spans="1:33" ht="15.75" x14ac:dyDescent="0.25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</row>
    <row r="185" spans="1:33" ht="15.75" x14ac:dyDescent="0.25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</row>
    <row r="186" spans="1:33" ht="15.75" x14ac:dyDescent="0.25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</row>
    <row r="187" spans="1:33" ht="15.75" x14ac:dyDescent="0.25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</row>
    <row r="188" spans="1:33" ht="15.75" x14ac:dyDescent="0.25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</row>
    <row r="189" spans="1:33" ht="15.75" x14ac:dyDescent="0.25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</row>
    <row r="190" spans="1:33" ht="15.75" x14ac:dyDescent="0.25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</row>
    <row r="191" spans="1:33" ht="15.75" x14ac:dyDescent="0.25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</row>
    <row r="192" spans="1:33" ht="15.75" x14ac:dyDescent="0.25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G192" s="10"/>
    </row>
    <row r="193" spans="1:33" ht="15.75" x14ac:dyDescent="0.25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G193" s="10"/>
    </row>
    <row r="194" spans="1:33" ht="15.75" x14ac:dyDescent="0.25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G194" s="10"/>
    </row>
    <row r="195" spans="1:33" ht="15.75" x14ac:dyDescent="0.25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G195" s="10"/>
    </row>
    <row r="196" spans="1:33" ht="15.75" x14ac:dyDescent="0.25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G196" s="10"/>
    </row>
    <row r="197" spans="1:33" ht="15.75" x14ac:dyDescent="0.25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G197" s="10"/>
    </row>
    <row r="198" spans="1:33" ht="15.75" x14ac:dyDescent="0.25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G198" s="10"/>
    </row>
    <row r="199" spans="1:33" ht="15.75" x14ac:dyDescent="0.25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G199" s="10"/>
    </row>
    <row r="200" spans="1:33" ht="15.75" x14ac:dyDescent="0.25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G200" s="10"/>
    </row>
    <row r="201" spans="1:33" ht="15.75" x14ac:dyDescent="0.25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G201" s="10"/>
    </row>
    <row r="202" spans="1:33" ht="15.75" x14ac:dyDescent="0.25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G202" s="10"/>
    </row>
    <row r="203" spans="1:33" ht="15.75" x14ac:dyDescent="0.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G203" s="10"/>
    </row>
    <row r="204" spans="1:33" ht="15.75" x14ac:dyDescent="0.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G204" s="10"/>
    </row>
    <row r="205" spans="1:33" ht="15.75" x14ac:dyDescent="0.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G205" s="10"/>
    </row>
    <row r="206" spans="1:33" ht="15.75" x14ac:dyDescent="0.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G206" s="10"/>
    </row>
    <row r="207" spans="1:33" ht="15.75" x14ac:dyDescent="0.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G207" s="10"/>
    </row>
    <row r="208" spans="1:33" ht="15.75" x14ac:dyDescent="0.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G208" s="10"/>
    </row>
    <row r="209" spans="1:33" ht="15.75" x14ac:dyDescent="0.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G209" s="10"/>
    </row>
    <row r="210" spans="1:33" ht="15.75" x14ac:dyDescent="0.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G210" s="10"/>
    </row>
    <row r="211" spans="1:33" ht="15.75" x14ac:dyDescent="0.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G211" s="10"/>
    </row>
    <row r="212" spans="1:33" ht="15.75" x14ac:dyDescent="0.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G212" s="10"/>
    </row>
    <row r="213" spans="1:33" ht="15.75" x14ac:dyDescent="0.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G213" s="10"/>
    </row>
    <row r="214" spans="1:33" ht="15.75" x14ac:dyDescent="0.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G214" s="10"/>
    </row>
    <row r="215" spans="1:33" ht="15.75" x14ac:dyDescent="0.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G215" s="10"/>
    </row>
    <row r="216" spans="1:33" ht="15.75" x14ac:dyDescent="0.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G216" s="10"/>
    </row>
    <row r="217" spans="1:33" ht="15.75" x14ac:dyDescent="0.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G217" s="10"/>
    </row>
    <row r="218" spans="1:33" ht="15.75" x14ac:dyDescent="0.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G218" s="10"/>
    </row>
    <row r="219" spans="1:33" ht="15.75" x14ac:dyDescent="0.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G219" s="10"/>
    </row>
    <row r="220" spans="1:33" ht="15.75" x14ac:dyDescent="0.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G220" s="10"/>
    </row>
    <row r="221" spans="1:33" ht="15.75" x14ac:dyDescent="0.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G221" s="10"/>
    </row>
    <row r="222" spans="1:33" ht="15.75" x14ac:dyDescent="0.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G222" s="10"/>
    </row>
    <row r="223" spans="1:33" ht="15.75" x14ac:dyDescent="0.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G223" s="10"/>
    </row>
    <row r="224" spans="1:33" ht="15.75" x14ac:dyDescent="0.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G224" s="10"/>
    </row>
    <row r="225" spans="1:33" ht="15.75" x14ac:dyDescent="0.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G225" s="10"/>
    </row>
    <row r="226" spans="1:33" ht="15.75" x14ac:dyDescent="0.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G226" s="10"/>
    </row>
    <row r="227" spans="1:33" ht="15.75" x14ac:dyDescent="0.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G227" s="10"/>
    </row>
    <row r="228" spans="1:33" ht="15.75" x14ac:dyDescent="0.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G228" s="10"/>
    </row>
    <row r="229" spans="1:33" ht="15.75" x14ac:dyDescent="0.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G229" s="10"/>
    </row>
    <row r="230" spans="1:33" ht="15.75" x14ac:dyDescent="0.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G230" s="10"/>
    </row>
    <row r="231" spans="1:33" ht="15.75" x14ac:dyDescent="0.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G231" s="10"/>
    </row>
    <row r="232" spans="1:33" ht="15.75" x14ac:dyDescent="0.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G232" s="10"/>
    </row>
    <row r="233" spans="1:33" ht="15.75" x14ac:dyDescent="0.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G233" s="10"/>
    </row>
    <row r="234" spans="1:33" ht="15.75" x14ac:dyDescent="0.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G234" s="10"/>
    </row>
    <row r="235" spans="1:33" ht="15.75" x14ac:dyDescent="0.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G235" s="10"/>
    </row>
    <row r="236" spans="1:33" ht="15.75" x14ac:dyDescent="0.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G236" s="10"/>
    </row>
    <row r="237" spans="1:33" ht="15.75" x14ac:dyDescent="0.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G237" s="10"/>
    </row>
    <row r="238" spans="1:33" ht="15.75" x14ac:dyDescent="0.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G238" s="10"/>
    </row>
    <row r="239" spans="1:33" ht="15.75" x14ac:dyDescent="0.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G239" s="10"/>
    </row>
    <row r="240" spans="1:33" ht="15.75" x14ac:dyDescent="0.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G240" s="10"/>
    </row>
    <row r="241" spans="1:33" ht="15.75" x14ac:dyDescent="0.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G241" s="10"/>
    </row>
    <row r="242" spans="1:33" ht="15.75" x14ac:dyDescent="0.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G242" s="10"/>
    </row>
    <row r="243" spans="1:33" ht="15.75" x14ac:dyDescent="0.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G243" s="10"/>
    </row>
    <row r="244" spans="1:33" ht="15.75" x14ac:dyDescent="0.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G244" s="10"/>
    </row>
    <row r="245" spans="1:33" ht="15.75" x14ac:dyDescent="0.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G245" s="10"/>
    </row>
    <row r="246" spans="1:33" ht="15.75" x14ac:dyDescent="0.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G246" s="10"/>
    </row>
    <row r="247" spans="1:33" ht="15.75" x14ac:dyDescent="0.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G247" s="10"/>
    </row>
    <row r="248" spans="1:33" ht="15.75" x14ac:dyDescent="0.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G248" s="10"/>
    </row>
    <row r="249" spans="1:33" ht="15.75" x14ac:dyDescent="0.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G249" s="10"/>
    </row>
    <row r="250" spans="1:33" ht="15.75" x14ac:dyDescent="0.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  <c r="AE250" s="133"/>
      <c r="AG250" s="10"/>
    </row>
    <row r="251" spans="1:33" ht="15.75" x14ac:dyDescent="0.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G251" s="10"/>
    </row>
    <row r="252" spans="1:33" ht="15.75" x14ac:dyDescent="0.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G252" s="10"/>
    </row>
    <row r="253" spans="1:33" ht="15.75" x14ac:dyDescent="0.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G253" s="10"/>
    </row>
    <row r="254" spans="1:33" ht="15.75" x14ac:dyDescent="0.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G254" s="10"/>
    </row>
    <row r="255" spans="1:33" ht="15.75" x14ac:dyDescent="0.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G255" s="10"/>
    </row>
    <row r="256" spans="1:33" ht="15.75" x14ac:dyDescent="0.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G256" s="10"/>
    </row>
    <row r="257" spans="1:33" ht="15.75" x14ac:dyDescent="0.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G257" s="10"/>
    </row>
    <row r="258" spans="1:33" ht="15.75" x14ac:dyDescent="0.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G258" s="10"/>
    </row>
    <row r="259" spans="1:33" ht="15.75" x14ac:dyDescent="0.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G259" s="10"/>
    </row>
    <row r="260" spans="1:33" ht="15.75" x14ac:dyDescent="0.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G260" s="10"/>
    </row>
    <row r="261" spans="1:33" ht="15.75" x14ac:dyDescent="0.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G261" s="10"/>
    </row>
    <row r="262" spans="1:33" ht="15.75" x14ac:dyDescent="0.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G262" s="10"/>
    </row>
    <row r="263" spans="1:33" ht="15.75" x14ac:dyDescent="0.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G263" s="10"/>
    </row>
    <row r="264" spans="1:33" ht="15.75" x14ac:dyDescent="0.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G264" s="10"/>
    </row>
    <row r="265" spans="1:33" ht="15.75" x14ac:dyDescent="0.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G265" s="10"/>
    </row>
    <row r="266" spans="1:33" ht="15.75" x14ac:dyDescent="0.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G266" s="10"/>
    </row>
    <row r="267" spans="1:33" ht="15.75" x14ac:dyDescent="0.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G267" s="10"/>
    </row>
    <row r="268" spans="1:33" ht="15.75" x14ac:dyDescent="0.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G268" s="10"/>
    </row>
    <row r="269" spans="1:33" ht="15.75" x14ac:dyDescent="0.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G269" s="10"/>
    </row>
    <row r="270" spans="1:33" ht="15.75" x14ac:dyDescent="0.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G270" s="10"/>
    </row>
    <row r="271" spans="1:33" ht="15.75" x14ac:dyDescent="0.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G271" s="10"/>
    </row>
    <row r="272" spans="1:33" ht="15.75" x14ac:dyDescent="0.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G272" s="10"/>
    </row>
    <row r="273" spans="1:33" ht="15.75" x14ac:dyDescent="0.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G273" s="10"/>
    </row>
    <row r="274" spans="1:33" ht="15.75" x14ac:dyDescent="0.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G274" s="10"/>
    </row>
    <row r="275" spans="1:33" ht="15.75" x14ac:dyDescent="0.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G275" s="10"/>
    </row>
    <row r="276" spans="1:33" ht="15.75" x14ac:dyDescent="0.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G276" s="10"/>
    </row>
    <row r="277" spans="1:33" ht="15.75" x14ac:dyDescent="0.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G277" s="10"/>
    </row>
    <row r="278" spans="1:33" ht="15.75" x14ac:dyDescent="0.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G278" s="10"/>
    </row>
    <row r="279" spans="1:33" ht="15.75" x14ac:dyDescent="0.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B279" s="133"/>
      <c r="AC279" s="133"/>
      <c r="AD279" s="133"/>
      <c r="AE279" s="133"/>
      <c r="AG279" s="10"/>
    </row>
    <row r="280" spans="1:33" ht="15.75" x14ac:dyDescent="0.25"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AB280" s="133"/>
      <c r="AC280" s="133"/>
      <c r="AD280" s="133"/>
      <c r="AE280" s="133"/>
      <c r="AG280" s="10"/>
    </row>
    <row r="281" spans="1:33" ht="15.75" x14ac:dyDescent="0.25">
      <c r="AB281" s="133"/>
      <c r="AC281" s="133"/>
      <c r="AD281" s="133"/>
      <c r="AE281" s="133"/>
      <c r="AG281" s="10"/>
    </row>
    <row r="282" spans="1:33" ht="15.75" x14ac:dyDescent="0.25">
      <c r="AB282" s="133"/>
      <c r="AC282" s="133"/>
      <c r="AD282" s="133"/>
      <c r="AE282" s="133"/>
      <c r="AG282" s="10"/>
    </row>
    <row r="283" spans="1:33" ht="15.75" x14ac:dyDescent="0.25">
      <c r="AB283" s="133"/>
      <c r="AC283" s="133"/>
      <c r="AD283" s="133"/>
      <c r="AE283" s="133"/>
      <c r="AG283" s="10"/>
    </row>
    <row r="284" spans="1:33" ht="15.75" x14ac:dyDescent="0.25">
      <c r="AB284" s="133"/>
      <c r="AC284" s="133"/>
      <c r="AD284" s="133"/>
      <c r="AE284" s="133"/>
      <c r="AG284" s="10"/>
    </row>
    <row r="285" spans="1:33" ht="15.75" x14ac:dyDescent="0.25">
      <c r="AB285" s="133"/>
      <c r="AC285" s="133"/>
      <c r="AD285" s="133"/>
      <c r="AE285" s="133"/>
      <c r="AG285" s="10"/>
    </row>
    <row r="286" spans="1:33" ht="15.75" x14ac:dyDescent="0.25">
      <c r="AB286" s="133"/>
      <c r="AC286" s="133"/>
      <c r="AD286" s="133"/>
      <c r="AE286" s="133"/>
      <c r="AG286" s="10"/>
    </row>
    <row r="287" spans="1:33" ht="15.75" x14ac:dyDescent="0.25">
      <c r="AB287" s="133"/>
      <c r="AC287" s="133"/>
      <c r="AD287" s="133"/>
      <c r="AE287" s="133"/>
      <c r="AG287" s="10"/>
    </row>
    <row r="288" spans="1:33" ht="15.75" x14ac:dyDescent="0.25">
      <c r="AD288" s="133"/>
      <c r="AE288" s="133"/>
      <c r="AG288" s="10"/>
    </row>
    <row r="289" spans="30:33" ht="15.75" x14ac:dyDescent="0.25">
      <c r="AD289" s="133"/>
      <c r="AE289" s="133"/>
      <c r="AG289" s="10"/>
    </row>
    <row r="290" spans="30:33" ht="15.75" x14ac:dyDescent="0.25">
      <c r="AD290" s="133"/>
      <c r="AE290" s="133"/>
      <c r="AG290" s="10"/>
    </row>
    <row r="291" spans="30:33" ht="15.75" x14ac:dyDescent="0.25">
      <c r="AD291" s="133"/>
      <c r="AE291" s="133"/>
      <c r="AG291" s="10"/>
    </row>
    <row r="292" spans="30:33" ht="15.75" x14ac:dyDescent="0.25">
      <c r="AD292" s="133"/>
      <c r="AE292" s="133"/>
      <c r="AG292" s="10"/>
    </row>
    <row r="293" spans="30:33" ht="15.75" x14ac:dyDescent="0.25">
      <c r="AD293" s="133"/>
      <c r="AE293" s="133"/>
      <c r="AG293" s="10"/>
    </row>
    <row r="294" spans="30:33" ht="15.75" x14ac:dyDescent="0.25">
      <c r="AD294" s="133"/>
      <c r="AE294" s="133"/>
      <c r="AG294" s="10"/>
    </row>
    <row r="295" spans="30:33" ht="15.75" x14ac:dyDescent="0.25">
      <c r="AD295" s="133"/>
      <c r="AE295" s="133"/>
      <c r="AG295" s="10"/>
    </row>
    <row r="296" spans="30:33" ht="15.75" x14ac:dyDescent="0.25">
      <c r="AD296" s="133"/>
      <c r="AE296" s="133"/>
      <c r="AG296" s="10"/>
    </row>
    <row r="297" spans="30:33" ht="15.75" x14ac:dyDescent="0.25">
      <c r="AD297" s="133"/>
      <c r="AE297" s="133"/>
      <c r="AG297" s="10"/>
    </row>
    <row r="298" spans="30:33" ht="15.75" x14ac:dyDescent="0.25">
      <c r="AD298" s="133"/>
      <c r="AE298" s="133"/>
      <c r="AG298" s="10"/>
    </row>
    <row r="299" spans="30:33" ht="15.75" x14ac:dyDescent="0.25">
      <c r="AD299" s="133"/>
      <c r="AE299" s="133"/>
      <c r="AG299" s="10"/>
    </row>
    <row r="300" spans="30:33" ht="15.75" x14ac:dyDescent="0.25">
      <c r="AD300" s="133"/>
      <c r="AE300" s="133"/>
      <c r="AG300" s="10"/>
    </row>
    <row r="301" spans="30:33" ht="15.75" x14ac:dyDescent="0.25">
      <c r="AD301" s="133"/>
      <c r="AE301" s="133"/>
      <c r="AG301" s="10"/>
    </row>
    <row r="302" spans="30:33" ht="15.75" x14ac:dyDescent="0.25">
      <c r="AD302" s="133"/>
      <c r="AE302" s="133"/>
      <c r="AG302" s="10"/>
    </row>
    <row r="303" spans="30:33" ht="15.75" x14ac:dyDescent="0.25">
      <c r="AD303" s="133"/>
      <c r="AE303" s="133"/>
      <c r="AG303" s="10"/>
    </row>
    <row r="304" spans="30:33" ht="15.75" x14ac:dyDescent="0.25">
      <c r="AD304" s="133"/>
      <c r="AE304" s="133"/>
      <c r="AG304" s="10"/>
    </row>
    <row r="305" spans="30:33" ht="15.75" x14ac:dyDescent="0.25">
      <c r="AD305" s="133"/>
      <c r="AE305" s="133"/>
      <c r="AG305" s="10"/>
    </row>
    <row r="306" spans="30:33" ht="15.75" x14ac:dyDescent="0.25">
      <c r="AD306" s="133"/>
      <c r="AE306" s="133"/>
      <c r="AG306" s="10"/>
    </row>
    <row r="307" spans="30:33" ht="15.75" x14ac:dyDescent="0.25">
      <c r="AD307" s="133"/>
      <c r="AE307" s="133"/>
      <c r="AG307" s="10"/>
    </row>
    <row r="308" spans="30:33" ht="15.75" x14ac:dyDescent="0.25">
      <c r="AD308" s="133"/>
      <c r="AE308" s="133"/>
      <c r="AG308" s="10"/>
    </row>
    <row r="309" spans="30:33" ht="15.75" x14ac:dyDescent="0.25">
      <c r="AD309" s="133"/>
      <c r="AE309" s="133"/>
      <c r="AG309" s="10"/>
    </row>
    <row r="310" spans="30:33" ht="15.75" x14ac:dyDescent="0.25">
      <c r="AD310" s="133"/>
      <c r="AE310" s="133"/>
      <c r="AG310" s="10"/>
    </row>
    <row r="311" spans="30:33" ht="15.75" x14ac:dyDescent="0.25">
      <c r="AD311" s="133"/>
      <c r="AE311" s="133"/>
      <c r="AG311" s="10"/>
    </row>
    <row r="312" spans="30:33" ht="15.75" x14ac:dyDescent="0.25">
      <c r="AD312" s="133"/>
      <c r="AE312" s="133"/>
      <c r="AG312" s="10"/>
    </row>
    <row r="313" spans="30:33" ht="15.75" x14ac:dyDescent="0.25">
      <c r="AD313" s="133"/>
      <c r="AE313" s="133"/>
      <c r="AG313" s="10"/>
    </row>
    <row r="314" spans="30:33" ht="15.75" x14ac:dyDescent="0.25">
      <c r="AD314" s="133"/>
      <c r="AE314" s="133"/>
      <c r="AG314" s="10"/>
    </row>
    <row r="315" spans="30:33" ht="15.75" x14ac:dyDescent="0.25">
      <c r="AD315" s="133"/>
      <c r="AE315" s="133"/>
      <c r="AG315" s="10"/>
    </row>
    <row r="316" spans="30:33" ht="15.75" x14ac:dyDescent="0.25">
      <c r="AD316" s="133"/>
      <c r="AE316" s="133"/>
      <c r="AG316" s="10"/>
    </row>
    <row r="317" spans="30:33" ht="15.75" x14ac:dyDescent="0.25">
      <c r="AD317" s="133"/>
      <c r="AE317" s="133"/>
      <c r="AG317" s="10"/>
    </row>
    <row r="318" spans="30:33" ht="15.75" x14ac:dyDescent="0.25">
      <c r="AD318" s="133"/>
      <c r="AE318" s="133"/>
      <c r="AG318" s="10"/>
    </row>
    <row r="319" spans="30:33" ht="15.75" x14ac:dyDescent="0.25">
      <c r="AD319" s="133"/>
      <c r="AE319" s="133"/>
      <c r="AG319" s="10"/>
    </row>
    <row r="320" spans="30:33" ht="15.75" x14ac:dyDescent="0.25">
      <c r="AD320" s="133"/>
      <c r="AE320" s="133"/>
      <c r="AG320" s="10"/>
    </row>
    <row r="321" spans="30:33" ht="15.75" x14ac:dyDescent="0.25">
      <c r="AD321" s="133"/>
      <c r="AE321" s="133"/>
      <c r="AG321" s="10"/>
    </row>
    <row r="322" spans="30:33" ht="15.75" x14ac:dyDescent="0.25">
      <c r="AD322" s="133"/>
      <c r="AE322" s="133"/>
      <c r="AG322" s="10"/>
    </row>
    <row r="323" spans="30:33" ht="15.75" x14ac:dyDescent="0.25">
      <c r="AD323" s="133"/>
      <c r="AE323" s="133"/>
      <c r="AG323" s="10"/>
    </row>
    <row r="324" spans="30:33" ht="15.75" x14ac:dyDescent="0.25">
      <c r="AD324" s="133"/>
      <c r="AE324" s="133"/>
      <c r="AG324" s="10"/>
    </row>
    <row r="325" spans="30:33" ht="15.75" x14ac:dyDescent="0.25">
      <c r="AD325" s="133"/>
      <c r="AE325" s="133"/>
      <c r="AG325" s="10"/>
    </row>
    <row r="326" spans="30:33" ht="15.75" x14ac:dyDescent="0.25">
      <c r="AD326" s="133"/>
      <c r="AE326" s="133"/>
      <c r="AG326" s="10"/>
    </row>
    <row r="327" spans="30:33" ht="15.75" x14ac:dyDescent="0.25">
      <c r="AD327" s="133"/>
      <c r="AE327" s="133"/>
      <c r="AG327" s="10"/>
    </row>
    <row r="328" spans="30:33" ht="15.75" x14ac:dyDescent="0.25">
      <c r="AD328" s="133"/>
      <c r="AE328" s="133"/>
      <c r="AG328" s="10"/>
    </row>
    <row r="329" spans="30:33" ht="15.75" x14ac:dyDescent="0.25">
      <c r="AD329" s="133"/>
      <c r="AE329" s="133"/>
      <c r="AG329" s="10"/>
    </row>
    <row r="330" spans="30:33" ht="15.75" x14ac:dyDescent="0.25">
      <c r="AD330" s="133"/>
      <c r="AE330" s="133"/>
      <c r="AG330" s="10"/>
    </row>
    <row r="331" spans="30:33" ht="15.75" x14ac:dyDescent="0.25">
      <c r="AD331" s="133"/>
      <c r="AE331" s="133"/>
      <c r="AG331" s="10"/>
    </row>
    <row r="332" spans="30:33" ht="15.75" x14ac:dyDescent="0.25">
      <c r="AD332" s="133"/>
      <c r="AE332" s="133"/>
      <c r="AG332" s="10"/>
    </row>
    <row r="333" spans="30:33" ht="15.75" x14ac:dyDescent="0.25">
      <c r="AD333" s="133"/>
      <c r="AE333" s="133"/>
      <c r="AG333" s="10"/>
    </row>
    <row r="334" spans="30:33" ht="15.75" x14ac:dyDescent="0.25">
      <c r="AD334" s="133"/>
      <c r="AE334" s="133"/>
      <c r="AG334" s="10"/>
    </row>
    <row r="335" spans="30:33" ht="15.75" x14ac:dyDescent="0.25">
      <c r="AD335" s="133"/>
      <c r="AE335" s="133"/>
      <c r="AG335" s="10"/>
    </row>
    <row r="336" spans="30:33" ht="15.75" x14ac:dyDescent="0.25">
      <c r="AD336" s="133"/>
      <c r="AE336" s="133"/>
      <c r="AG336" s="10"/>
    </row>
    <row r="337" spans="30:33" ht="15.75" x14ac:dyDescent="0.25">
      <c r="AD337" s="133"/>
      <c r="AE337" s="133"/>
      <c r="AG337" s="10"/>
    </row>
    <row r="338" spans="30:33" ht="15.75" x14ac:dyDescent="0.25">
      <c r="AD338" s="133"/>
      <c r="AE338" s="133"/>
      <c r="AG338" s="10"/>
    </row>
    <row r="339" spans="30:33" ht="15.75" x14ac:dyDescent="0.25">
      <c r="AD339" s="133"/>
      <c r="AE339" s="133"/>
      <c r="AG339" s="10"/>
    </row>
    <row r="340" spans="30:33" ht="15.75" x14ac:dyDescent="0.25">
      <c r="AD340" s="133"/>
      <c r="AE340" s="133"/>
      <c r="AG340" s="10"/>
    </row>
    <row r="341" spans="30:33" ht="15.75" x14ac:dyDescent="0.25">
      <c r="AD341" s="133"/>
      <c r="AE341" s="133"/>
      <c r="AG341" s="10"/>
    </row>
    <row r="342" spans="30:33" ht="15.75" x14ac:dyDescent="0.25">
      <c r="AD342" s="133"/>
      <c r="AE342" s="133"/>
      <c r="AG342" s="10"/>
    </row>
    <row r="343" spans="30:33" ht="15.75" x14ac:dyDescent="0.25">
      <c r="AD343" s="133"/>
      <c r="AE343" s="133"/>
      <c r="AG343" s="10"/>
    </row>
    <row r="344" spans="30:33" ht="15.75" x14ac:dyDescent="0.25">
      <c r="AD344" s="133"/>
      <c r="AE344" s="133"/>
      <c r="AG344" s="10"/>
    </row>
    <row r="345" spans="30:33" ht="15.75" x14ac:dyDescent="0.25">
      <c r="AD345" s="133"/>
      <c r="AE345" s="133"/>
      <c r="AG345" s="10"/>
    </row>
    <row r="346" spans="30:33" ht="15.75" x14ac:dyDescent="0.25">
      <c r="AD346" s="133"/>
      <c r="AE346" s="133"/>
      <c r="AG346" s="10"/>
    </row>
    <row r="347" spans="30:33" ht="15.75" x14ac:dyDescent="0.25">
      <c r="AD347" s="133"/>
      <c r="AE347" s="133"/>
      <c r="AG347" s="10"/>
    </row>
    <row r="348" spans="30:33" ht="15.75" x14ac:dyDescent="0.25">
      <c r="AD348" s="133"/>
      <c r="AE348" s="133"/>
      <c r="AG348" s="10"/>
    </row>
    <row r="349" spans="30:33" ht="15.75" x14ac:dyDescent="0.25">
      <c r="AD349" s="133"/>
      <c r="AE349" s="133"/>
      <c r="AG349" s="10"/>
    </row>
    <row r="350" spans="30:33" ht="15.75" x14ac:dyDescent="0.25">
      <c r="AD350" s="133"/>
      <c r="AE350" s="133"/>
      <c r="AG350" s="10"/>
    </row>
    <row r="351" spans="30:33" ht="15.75" x14ac:dyDescent="0.25">
      <c r="AD351" s="133"/>
      <c r="AE351" s="133"/>
      <c r="AG351" s="10"/>
    </row>
    <row r="352" spans="30:33" ht="15.75" x14ac:dyDescent="0.25">
      <c r="AD352" s="133"/>
      <c r="AE352" s="133"/>
      <c r="AG352" s="10"/>
    </row>
    <row r="353" spans="30:33" ht="15.75" x14ac:dyDescent="0.25">
      <c r="AD353" s="133"/>
      <c r="AE353" s="133"/>
      <c r="AG353" s="10"/>
    </row>
    <row r="354" spans="30:33" ht="15.75" x14ac:dyDescent="0.25">
      <c r="AD354" s="133"/>
      <c r="AE354" s="133"/>
      <c r="AG354" s="10"/>
    </row>
    <row r="355" spans="30:33" ht="15.75" x14ac:dyDescent="0.25">
      <c r="AD355" s="133"/>
      <c r="AE355" s="133"/>
      <c r="AG355" s="10"/>
    </row>
    <row r="356" spans="30:33" ht="15.75" x14ac:dyDescent="0.25">
      <c r="AD356" s="133"/>
      <c r="AE356" s="133"/>
      <c r="AG356" s="10"/>
    </row>
    <row r="357" spans="30:33" ht="15.75" x14ac:dyDescent="0.25">
      <c r="AD357" s="133"/>
      <c r="AE357" s="133"/>
      <c r="AG357" s="10"/>
    </row>
    <row r="358" spans="30:33" ht="15.75" x14ac:dyDescent="0.25">
      <c r="AD358" s="133"/>
      <c r="AE358" s="133"/>
      <c r="AG358" s="10"/>
    </row>
    <row r="359" spans="30:33" ht="15.75" x14ac:dyDescent="0.25">
      <c r="AD359" s="133"/>
      <c r="AE359" s="133"/>
      <c r="AG359" s="10"/>
    </row>
    <row r="360" spans="30:33" ht="15.75" x14ac:dyDescent="0.25">
      <c r="AD360" s="133"/>
      <c r="AE360" s="133"/>
      <c r="AG360" s="10"/>
    </row>
    <row r="361" spans="30:33" ht="15.75" x14ac:dyDescent="0.25">
      <c r="AD361" s="133"/>
      <c r="AE361" s="133"/>
      <c r="AG361" s="10"/>
    </row>
    <row r="362" spans="30:33" ht="15.75" x14ac:dyDescent="0.25">
      <c r="AD362" s="133"/>
      <c r="AE362" s="133"/>
      <c r="AG362" s="10"/>
    </row>
    <row r="363" spans="30:33" ht="15.75" x14ac:dyDescent="0.25">
      <c r="AD363" s="133"/>
      <c r="AE363" s="133"/>
      <c r="AG363" s="10"/>
    </row>
    <row r="364" spans="30:33" ht="15.75" x14ac:dyDescent="0.25">
      <c r="AD364" s="133"/>
      <c r="AE364" s="133"/>
      <c r="AG364" s="10"/>
    </row>
    <row r="365" spans="30:33" ht="15.75" x14ac:dyDescent="0.25">
      <c r="AD365" s="133"/>
      <c r="AE365" s="133"/>
      <c r="AG365" s="10"/>
    </row>
    <row r="366" spans="30:33" ht="15.75" x14ac:dyDescent="0.25">
      <c r="AD366" s="133"/>
      <c r="AE366" s="133"/>
      <c r="AG366" s="10"/>
    </row>
    <row r="367" spans="30:33" ht="15.75" x14ac:dyDescent="0.25">
      <c r="AD367" s="133"/>
      <c r="AE367" s="133"/>
      <c r="AG367" s="10"/>
    </row>
    <row r="368" spans="30:33" ht="15.75" x14ac:dyDescent="0.25">
      <c r="AD368" s="133"/>
      <c r="AE368" s="133"/>
      <c r="AG368" s="10"/>
    </row>
    <row r="369" spans="30:33" ht="15.75" x14ac:dyDescent="0.25">
      <c r="AD369" s="133"/>
      <c r="AE369" s="133"/>
      <c r="AG369" s="10"/>
    </row>
    <row r="370" spans="30:33" ht="15.75" x14ac:dyDescent="0.25">
      <c r="AD370" s="133"/>
      <c r="AE370" s="133"/>
      <c r="AG370" s="10"/>
    </row>
    <row r="371" spans="30:33" ht="15.75" x14ac:dyDescent="0.25">
      <c r="AD371" s="133"/>
      <c r="AE371" s="133"/>
      <c r="AG371" s="10"/>
    </row>
    <row r="372" spans="30:33" ht="15.75" x14ac:dyDescent="0.25">
      <c r="AD372" s="133"/>
      <c r="AE372" s="133"/>
      <c r="AG372" s="10"/>
    </row>
    <row r="373" spans="30:33" ht="15.75" x14ac:dyDescent="0.25">
      <c r="AD373" s="133"/>
      <c r="AE373" s="133"/>
      <c r="AG373" s="10"/>
    </row>
    <row r="374" spans="30:33" ht="15.75" x14ac:dyDescent="0.25">
      <c r="AD374" s="133"/>
      <c r="AE374" s="133"/>
      <c r="AG374" s="10"/>
    </row>
    <row r="375" spans="30:33" ht="15.75" x14ac:dyDescent="0.25">
      <c r="AD375" s="133"/>
      <c r="AE375" s="133"/>
      <c r="AG375" s="10"/>
    </row>
    <row r="376" spans="30:33" ht="15.75" x14ac:dyDescent="0.25">
      <c r="AD376" s="133"/>
      <c r="AE376" s="133"/>
      <c r="AG376" s="10"/>
    </row>
    <row r="377" spans="30:33" ht="15.75" x14ac:dyDescent="0.25">
      <c r="AD377" s="133"/>
      <c r="AE377" s="133"/>
      <c r="AG377" s="10"/>
    </row>
    <row r="378" spans="30:33" ht="15.75" x14ac:dyDescent="0.25">
      <c r="AD378" s="133"/>
      <c r="AE378" s="133"/>
      <c r="AG378" s="10"/>
    </row>
    <row r="379" spans="30:33" ht="15.75" x14ac:dyDescent="0.25">
      <c r="AD379" s="133"/>
      <c r="AE379" s="133"/>
      <c r="AG379" s="10"/>
    </row>
    <row r="380" spans="30:33" ht="15.75" x14ac:dyDescent="0.25">
      <c r="AD380" s="133"/>
      <c r="AE380" s="133"/>
      <c r="AG380" s="10"/>
    </row>
    <row r="381" spans="30:33" ht="15.75" x14ac:dyDescent="0.25">
      <c r="AD381" s="133"/>
      <c r="AE381" s="133"/>
      <c r="AG381" s="10"/>
    </row>
    <row r="382" spans="30:33" ht="15.75" x14ac:dyDescent="0.25">
      <c r="AD382" s="133"/>
      <c r="AE382" s="133"/>
      <c r="AG382" s="10"/>
    </row>
    <row r="383" spans="30:33" ht="15.75" x14ac:dyDescent="0.25">
      <c r="AD383" s="133"/>
      <c r="AE383" s="133"/>
      <c r="AG383" s="10"/>
    </row>
    <row r="384" spans="30:33" ht="15.75" x14ac:dyDescent="0.25">
      <c r="AD384" s="133"/>
      <c r="AE384" s="133"/>
      <c r="AG384" s="10"/>
    </row>
    <row r="385" spans="30:33" ht="15.75" x14ac:dyDescent="0.25">
      <c r="AD385" s="133"/>
      <c r="AE385" s="133"/>
      <c r="AG385" s="10"/>
    </row>
    <row r="386" spans="30:33" ht="15.75" x14ac:dyDescent="0.25">
      <c r="AD386" s="133"/>
      <c r="AE386" s="133"/>
      <c r="AG386" s="10"/>
    </row>
    <row r="387" spans="30:33" ht="15.75" x14ac:dyDescent="0.25">
      <c r="AD387" s="133"/>
      <c r="AE387" s="133"/>
      <c r="AG387" s="10"/>
    </row>
    <row r="388" spans="30:33" ht="15.75" x14ac:dyDescent="0.25">
      <c r="AD388" s="133"/>
      <c r="AE388" s="133"/>
      <c r="AG388" s="10"/>
    </row>
    <row r="389" spans="30:33" ht="15.75" x14ac:dyDescent="0.25">
      <c r="AD389" s="133"/>
      <c r="AE389" s="133"/>
      <c r="AG389" s="10"/>
    </row>
    <row r="390" spans="30:33" ht="15.75" x14ac:dyDescent="0.25">
      <c r="AD390" s="133"/>
      <c r="AE390" s="133"/>
      <c r="AG390" s="10"/>
    </row>
    <row r="391" spans="30:33" ht="15.75" x14ac:dyDescent="0.25">
      <c r="AD391" s="133"/>
      <c r="AE391" s="133"/>
      <c r="AG391" s="10"/>
    </row>
    <row r="392" spans="30:33" ht="15.75" x14ac:dyDescent="0.25">
      <c r="AD392" s="133"/>
      <c r="AE392" s="133"/>
      <c r="AG392" s="10"/>
    </row>
    <row r="393" spans="30:33" ht="15.75" x14ac:dyDescent="0.25">
      <c r="AD393" s="133"/>
      <c r="AE393" s="133"/>
      <c r="AG393" s="10"/>
    </row>
    <row r="394" spans="30:33" ht="15.75" x14ac:dyDescent="0.25">
      <c r="AD394" s="133"/>
      <c r="AE394" s="133"/>
      <c r="AG394" s="10"/>
    </row>
    <row r="395" spans="30:33" ht="15.75" x14ac:dyDescent="0.25">
      <c r="AD395" s="133"/>
      <c r="AE395" s="133"/>
      <c r="AG395" s="10"/>
    </row>
    <row r="396" spans="30:33" ht="15.75" x14ac:dyDescent="0.25">
      <c r="AD396" s="133"/>
      <c r="AE396" s="133"/>
      <c r="AG396" s="10"/>
    </row>
    <row r="397" spans="30:33" ht="15.75" x14ac:dyDescent="0.25">
      <c r="AD397" s="133"/>
      <c r="AE397" s="133"/>
      <c r="AG397" s="10"/>
    </row>
    <row r="398" spans="30:33" ht="15.75" x14ac:dyDescent="0.25">
      <c r="AD398" s="133"/>
      <c r="AE398" s="133"/>
      <c r="AG398" s="10"/>
    </row>
    <row r="399" spans="30:33" ht="15.75" x14ac:dyDescent="0.25">
      <c r="AD399" s="133"/>
      <c r="AE399" s="133"/>
      <c r="AG399" s="10"/>
    </row>
    <row r="400" spans="30:33" ht="15.75" x14ac:dyDescent="0.25">
      <c r="AD400" s="133"/>
      <c r="AE400" s="133"/>
      <c r="AG400" s="10"/>
    </row>
    <row r="401" spans="30:33" ht="15.75" x14ac:dyDescent="0.25">
      <c r="AD401" s="133"/>
      <c r="AE401" s="133"/>
      <c r="AG401" s="10"/>
    </row>
    <row r="402" spans="30:33" ht="15.75" x14ac:dyDescent="0.25">
      <c r="AD402" s="133"/>
      <c r="AE402" s="133"/>
      <c r="AG402" s="10"/>
    </row>
    <row r="403" spans="30:33" ht="15.75" x14ac:dyDescent="0.25">
      <c r="AD403" s="133"/>
      <c r="AE403" s="133"/>
      <c r="AG403" s="10"/>
    </row>
    <row r="404" spans="30:33" ht="15.75" x14ac:dyDescent="0.25">
      <c r="AD404" s="133"/>
      <c r="AE404" s="133"/>
      <c r="AG404" s="10"/>
    </row>
    <row r="405" spans="30:33" ht="15.75" x14ac:dyDescent="0.25">
      <c r="AD405" s="133"/>
      <c r="AE405" s="133"/>
      <c r="AG405" s="10"/>
    </row>
    <row r="406" spans="30:33" ht="15.75" x14ac:dyDescent="0.25">
      <c r="AD406" s="133"/>
      <c r="AE406" s="133"/>
      <c r="AG406" s="10"/>
    </row>
    <row r="407" spans="30:33" ht="15.75" x14ac:dyDescent="0.25">
      <c r="AD407" s="133"/>
      <c r="AE407" s="133"/>
      <c r="AG407" s="10"/>
    </row>
    <row r="408" spans="30:33" ht="15.75" x14ac:dyDescent="0.25">
      <c r="AD408" s="133"/>
      <c r="AE408" s="133"/>
      <c r="AG408" s="10"/>
    </row>
    <row r="409" spans="30:33" ht="15.75" x14ac:dyDescent="0.25">
      <c r="AD409" s="133"/>
      <c r="AE409" s="133"/>
      <c r="AG409" s="10"/>
    </row>
    <row r="410" spans="30:33" ht="15.75" x14ac:dyDescent="0.25">
      <c r="AD410" s="133"/>
      <c r="AE410" s="133"/>
      <c r="AG410" s="10"/>
    </row>
    <row r="411" spans="30:33" ht="15.75" x14ac:dyDescent="0.25">
      <c r="AD411" s="133"/>
      <c r="AE411" s="133"/>
      <c r="AG411" s="10"/>
    </row>
    <row r="412" spans="30:33" ht="15.75" x14ac:dyDescent="0.25">
      <c r="AD412" s="133"/>
      <c r="AE412" s="133"/>
      <c r="AG412" s="10"/>
    </row>
    <row r="413" spans="30:33" ht="15.75" x14ac:dyDescent="0.25">
      <c r="AD413" s="133"/>
      <c r="AE413" s="133"/>
      <c r="AG413" s="10"/>
    </row>
    <row r="414" spans="30:33" ht="15.75" x14ac:dyDescent="0.25">
      <c r="AD414" s="133"/>
      <c r="AE414" s="133"/>
      <c r="AG414" s="10"/>
    </row>
    <row r="415" spans="30:33" ht="15.75" x14ac:dyDescent="0.25">
      <c r="AD415" s="133"/>
      <c r="AE415" s="133"/>
      <c r="AG415" s="10"/>
    </row>
    <row r="416" spans="30:33" ht="15.75" x14ac:dyDescent="0.25">
      <c r="AD416" s="133"/>
      <c r="AE416" s="133"/>
      <c r="AG416" s="10"/>
    </row>
    <row r="417" spans="33:33" ht="15.75" x14ac:dyDescent="0.25">
      <c r="AG417" s="10"/>
    </row>
    <row r="418" spans="33:33" ht="15.75" x14ac:dyDescent="0.25">
      <c r="AG418" s="10"/>
    </row>
    <row r="419" spans="33:33" ht="15.75" x14ac:dyDescent="0.25">
      <c r="AG419" s="10"/>
    </row>
    <row r="420" spans="33:33" ht="15.75" x14ac:dyDescent="0.25">
      <c r="AG420" s="10"/>
    </row>
    <row r="421" spans="33:33" ht="15.75" x14ac:dyDescent="0.25">
      <c r="AG421" s="10"/>
    </row>
    <row r="422" spans="33:33" ht="15.75" x14ac:dyDescent="0.25">
      <c r="AG422" s="10"/>
    </row>
    <row r="423" spans="33:33" ht="15.75" x14ac:dyDescent="0.25">
      <c r="AG423" s="10"/>
    </row>
    <row r="424" spans="33:33" ht="15.75" x14ac:dyDescent="0.25">
      <c r="AG424" s="10"/>
    </row>
    <row r="425" spans="33:33" ht="15.75" x14ac:dyDescent="0.25">
      <c r="AG425" s="10"/>
    </row>
    <row r="426" spans="33:33" ht="0" hidden="1" customHeight="1" x14ac:dyDescent="0.25">
      <c r="AG426" s="10"/>
    </row>
    <row r="427" spans="33:33" ht="0" hidden="1" customHeight="1" x14ac:dyDescent="0.25">
      <c r="AG427" s="10"/>
    </row>
    <row r="428" spans="33:33" ht="0" hidden="1" customHeight="1" x14ac:dyDescent="0.25">
      <c r="AG428" s="10"/>
    </row>
    <row r="429" spans="33:33" ht="0" hidden="1" customHeight="1" x14ac:dyDescent="0.25">
      <c r="AG429" s="10"/>
    </row>
    <row r="430" spans="33:33" ht="0" hidden="1" customHeight="1" x14ac:dyDescent="0.25">
      <c r="AG430" s="10"/>
    </row>
    <row r="431" spans="33:33" ht="0" hidden="1" customHeight="1" x14ac:dyDescent="0.25">
      <c r="AG431" s="10"/>
    </row>
    <row r="432" spans="33:33" ht="0" hidden="1" customHeight="1" x14ac:dyDescent="0.25">
      <c r="AG432" s="10"/>
    </row>
  </sheetData>
  <sheetProtection algorithmName="SHA-512" hashValue="hhvriMjFwCil5BDNwT8lsAa0ZaTTQDmoyOoZxll2PUZ+b5N9+PFLoZCKb7TmgWKIavLU/nhtkrSiFK3LRpf/jQ==" saltValue="j3wkFMexe2XTz8yT/K6ECw==" spinCount="100000" sheet="1" objects="1" scenarios="1" selectLockedCells="1"/>
  <dataConsolidate/>
  <mergeCells count="89">
    <mergeCell ref="A1:AE2"/>
    <mergeCell ref="B13:C13"/>
    <mergeCell ref="E13:F13"/>
    <mergeCell ref="H13:I13"/>
    <mergeCell ref="H10:I10"/>
    <mergeCell ref="B3:V3"/>
    <mergeCell ref="E10:F10"/>
    <mergeCell ref="R9:AC9"/>
    <mergeCell ref="D6:T6"/>
    <mergeCell ref="B10:C10"/>
    <mergeCell ref="R10:AC10"/>
    <mergeCell ref="R13:S13"/>
    <mergeCell ref="O13:P13"/>
    <mergeCell ref="L13:M13"/>
    <mergeCell ref="W16:AC16"/>
    <mergeCell ref="R16:U16"/>
    <mergeCell ref="L10:P10"/>
    <mergeCell ref="B36:I36"/>
    <mergeCell ref="B37:N37"/>
    <mergeCell ref="P22:X22"/>
    <mergeCell ref="W33:Y33"/>
    <mergeCell ref="J36:L36"/>
    <mergeCell ref="P33:V33"/>
    <mergeCell ref="R30:AD31"/>
    <mergeCell ref="B28:J29"/>
    <mergeCell ref="B30:J31"/>
    <mergeCell ref="B27:J27"/>
    <mergeCell ref="K27:P27"/>
    <mergeCell ref="O28:P29"/>
    <mergeCell ref="O30:P31"/>
    <mergeCell ref="AA35:AB35"/>
    <mergeCell ref="P38:Y38"/>
    <mergeCell ref="J38:L38"/>
    <mergeCell ref="P39:Y39"/>
    <mergeCell ref="B16:H16"/>
    <mergeCell ref="J16:P16"/>
    <mergeCell ref="P20:AC20"/>
    <mergeCell ref="P36:Y36"/>
    <mergeCell ref="Z18:AC18"/>
    <mergeCell ref="Z22:AC22"/>
    <mergeCell ref="U18:X18"/>
    <mergeCell ref="K28:N29"/>
    <mergeCell ref="K30:N31"/>
    <mergeCell ref="B18:S18"/>
    <mergeCell ref="B20:N20"/>
    <mergeCell ref="B22:N22"/>
    <mergeCell ref="B77:K77"/>
    <mergeCell ref="H67:J68"/>
    <mergeCell ref="T66:V66"/>
    <mergeCell ref="T67:V68"/>
    <mergeCell ref="N66:P66"/>
    <mergeCell ref="B75:K75"/>
    <mergeCell ref="B73:K73"/>
    <mergeCell ref="B67:D68"/>
    <mergeCell ref="B71:K71"/>
    <mergeCell ref="B66:D66"/>
    <mergeCell ref="H66:J66"/>
    <mergeCell ref="B38:I38"/>
    <mergeCell ref="B40:I40"/>
    <mergeCell ref="J40:L40"/>
    <mergeCell ref="P47:AC47"/>
    <mergeCell ref="J48:L48"/>
    <mergeCell ref="J42:L42"/>
    <mergeCell ref="B42:I42"/>
    <mergeCell ref="P40:Y40"/>
    <mergeCell ref="B48:I48"/>
    <mergeCell ref="P45:Y45"/>
    <mergeCell ref="J46:L46"/>
    <mergeCell ref="B46:I46"/>
    <mergeCell ref="AA45:AC45"/>
    <mergeCell ref="B47:I47"/>
    <mergeCell ref="B50:I50"/>
    <mergeCell ref="B65:D65"/>
    <mergeCell ref="T65:V65"/>
    <mergeCell ref="N65:P65"/>
    <mergeCell ref="P48:AC50"/>
    <mergeCell ref="H65:J65"/>
    <mergeCell ref="S54:Y55"/>
    <mergeCell ref="B57:AE57"/>
    <mergeCell ref="J50:L50"/>
    <mergeCell ref="P63:X63"/>
    <mergeCell ref="M36:N36"/>
    <mergeCell ref="P41:Y41"/>
    <mergeCell ref="AA44:AC44"/>
    <mergeCell ref="P44:Y44"/>
    <mergeCell ref="AA36:AB36"/>
    <mergeCell ref="AA38:AB39"/>
    <mergeCell ref="P42:Y42"/>
    <mergeCell ref="AA41:AB42"/>
  </mergeCells>
  <phoneticPr fontId="2" type="Hiragana"/>
  <conditionalFormatting sqref="D6 V6">
    <cfRule type="cellIs" dxfId="2" priority="6" stopIfTrue="1" operator="equal">
      <formula>"企業名　作業所　企業体などの名称を、この枠内に記入して下さい"</formula>
    </cfRule>
  </conditionalFormatting>
  <conditionalFormatting sqref="AE3">
    <cfRule type="expression" dxfId="1" priority="8" stopIfTrue="1">
      <formula>$AN$8=0</formula>
    </cfRule>
  </conditionalFormatting>
  <conditionalFormatting sqref="AE4">
    <cfRule type="cellIs" dxfId="0" priority="7" stopIfTrue="1" operator="equal">
      <formula>$AN$8=0</formula>
    </cfRule>
  </conditionalFormatting>
  <dataValidations xWindow="339" yWindow="302" count="15">
    <dataValidation imeMode="hiragana" allowBlank="1" showInputMessage="1" showErrorMessage="1" sqref="AD22 B20:N20 V6 B18:S18 P20:AD20 P22:Y22 R16:V16 P48:AC50 D6:T6" xr:uid="{00000000-0002-0000-0000-000000000000}"/>
    <dataValidation imeMode="halfAlpha" allowBlank="1" showInputMessage="1" showErrorMessage="1" sqref="W16:AC16 Z18:AC18 Z22:AC22 U18:X18" xr:uid="{00000000-0002-0000-0000-000001000000}"/>
    <dataValidation imeMode="hiragana" allowBlank="1" showInputMessage="1" showErrorMessage="1" prompt="請求書郵送先が現場と違う場合のみご記入下さい" sqref="B22:N22" xr:uid="{00000000-0002-0000-0000-000002000000}"/>
    <dataValidation type="list" allowBlank="1" showInputMessage="1" showErrorMessage="1" sqref="L10:P10" xr:uid="{00000000-0002-0000-0000-000003000000}">
      <formula1>$AO$10:$AO$21</formula1>
    </dataValidation>
    <dataValidation type="list" allowBlank="1" showInputMessage="1" showErrorMessage="1" promptTitle="実績公開にご協力ください" prompt="KIYOMASAの利用実績を発注者などにも広め、総合評価や工事成績でプラスになるように、実績を公表しております。_x000a_発注者と工事名のみの公表で、貴社名は公表致しません。_x000a_なお、この実績はホームページ等で広く公表させて頂きます。" sqref="AA36:AB36" xr:uid="{00000000-0002-0000-0000-000004000000}">
      <formula1>$AF$6:$AF$7</formula1>
    </dataValidation>
    <dataValidation type="list" allowBlank="1" showInputMessage="1" showErrorMessage="1" promptTitle="お支払い方法" prompt="①か②どちらかお選び下さい" sqref="AA38:AB39" xr:uid="{00000000-0002-0000-0000-000005000000}">
      <formula1>$AF$8:$AF$9</formula1>
    </dataValidation>
    <dataValidation type="list" allowBlank="1" showInputMessage="1" showErrorMessage="1" promptTitle="貴社指定請求書" prompt="※貴社指定請求書の場合で、会社登録等が必要な場合は、弊社まで必ずご連絡下さい。" sqref="AA41:AB42" xr:uid="{00000000-0002-0000-0000-000006000000}">
      <formula1>$AF$10:$AF$11</formula1>
    </dataValidation>
    <dataValidation type="custom" imeMode="hiragana" allowBlank="1" showInputMessage="1" showErrorMessage="1" errorTitle="買主名エラー" error="上段の（買主）欄に　企業名 作業所 企業体などの名称を、先にご記入ください。" sqref="B16:C16 E16:I16" xr:uid="{00000000-0002-0000-0000-000007000000}">
      <formula1>AH6=1</formula1>
    </dataValidation>
    <dataValidation type="custom" imeMode="hiragana" allowBlank="1" showInputMessage="1" showErrorMessage="1" errorTitle="買主名エラー" error="上段の（買主）欄に　企業名 作業所 企業体などの名称を、先にご記入ください。" sqref="D16" xr:uid="{00000000-0002-0000-0000-000008000000}">
      <formula1>AJ5=1</formula1>
    </dataValidation>
    <dataValidation type="custom" imeMode="hiragana" allowBlank="1" showInputMessage="1" showErrorMessage="1" error="上段の（買主）欄に　企業名 作業所 企業体などの名称を、先にご記入ください。" sqref="J16:K16 M16:P16" xr:uid="{00000000-0002-0000-0000-000009000000}">
      <formula1>AH6=1</formula1>
    </dataValidation>
    <dataValidation type="custom" imeMode="hiragana" allowBlank="1" showInputMessage="1" showErrorMessage="1" error="上段の（買主）欄に　企業名 作業所 企業体などの名称を、先にご記入ください。" sqref="L16" xr:uid="{00000000-0002-0000-0000-00000A000000}">
      <formula1>AJ5=1</formula1>
    </dataValidation>
    <dataValidation type="list" allowBlank="1" showInputMessage="1" showErrorMessage="1" sqref="B13:C13 B10:C10" xr:uid="{00000000-0002-0000-0000-00000B000000}">
      <formula1>$AJ$2:$AJ$4</formula1>
    </dataValidation>
    <dataValidation type="list" allowBlank="1" showInputMessage="1" showErrorMessage="1" sqref="E13:F13 O13:P13 E10:F10" xr:uid="{00000000-0002-0000-0000-00000C000000}">
      <formula1>$AK$2:$AK$14</formula1>
    </dataValidation>
    <dataValidation type="list" allowBlank="1" showInputMessage="1" showErrorMessage="1" sqref="H13:I13 R13:S13 H10:I10" xr:uid="{00000000-0002-0000-0000-00000D000000}">
      <formula1>$AL$2:$AL$33</formula1>
    </dataValidation>
    <dataValidation type="list" allowBlank="1" showInputMessage="1" showErrorMessage="1" sqref="L13:M13" xr:uid="{00000000-0002-0000-0000-00000E000000}">
      <formula1>$AJ$2:$AJ$10</formula1>
    </dataValidation>
  </dataValidations>
  <hyperlinks>
    <hyperlink ref="R30" r:id="rId1" xr:uid="{00000000-0004-0000-0000-000000000000}"/>
  </hyperlinks>
  <pageMargins left="0.82677165354330717" right="0.43307086614173229" top="0.51181102362204722" bottom="0.74803149606299213" header="0.31496062992125984" footer="0.31496062992125984"/>
  <pageSetup paperSize="9" scale="75" orientation="portrait" r:id="rId2"/>
  <headerFooter alignWithMargins="0"/>
  <ignoredErrors>
    <ignoredError sqref="AN1:AN2 AI16 AN15:AN17 AH14" evalError="1"/>
    <ignoredError sqref="AG32:AG36 AG3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2"/>
  <sheetViews>
    <sheetView topLeftCell="A4" zoomScale="85" zoomScaleNormal="85" workbookViewId="0">
      <selection activeCell="C11" sqref="C11:E11"/>
    </sheetView>
  </sheetViews>
  <sheetFormatPr defaultColWidth="9" defaultRowHeight="15.75" x14ac:dyDescent="0.15"/>
  <cols>
    <col min="1" max="1" width="3.25" style="146" customWidth="1"/>
    <col min="2" max="2" width="5.25" style="146" customWidth="1"/>
    <col min="3" max="3" width="5.625" style="146" customWidth="1"/>
    <col min="4" max="5" width="8.125" style="146" customWidth="1"/>
    <col min="6" max="6" width="5.625" style="146" customWidth="1"/>
    <col min="7" max="10" width="8.125" style="146" customWidth="1"/>
    <col min="11" max="11" width="8.125" style="148" customWidth="1"/>
    <col min="12" max="17" width="8.125" style="146" customWidth="1"/>
    <col min="18" max="18" width="9" style="179"/>
    <col min="19" max="26" width="9" style="182"/>
    <col min="27" max="53" width="9" style="148"/>
    <col min="54" max="16384" width="9" style="146"/>
  </cols>
  <sheetData>
    <row r="1" spans="1:53" x14ac:dyDescent="0.15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</row>
    <row r="2" spans="1:53" ht="28.5" x14ac:dyDescent="0.15">
      <c r="A2" s="147"/>
      <c r="B2" s="148"/>
      <c r="C2" s="295" t="s">
        <v>145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148"/>
      <c r="R2" s="149"/>
    </row>
    <row r="3" spans="1:53" ht="16.5" thickBot="1" x14ac:dyDescent="0.2">
      <c r="A3" s="147"/>
      <c r="B3" s="148"/>
      <c r="C3" s="148"/>
      <c r="D3" s="148"/>
      <c r="E3" s="148"/>
      <c r="F3" s="148"/>
      <c r="G3" s="148"/>
      <c r="H3" s="148"/>
      <c r="I3" s="148"/>
      <c r="J3" s="148"/>
      <c r="L3" s="148"/>
      <c r="M3" s="148"/>
      <c r="N3" s="148"/>
      <c r="O3" s="148"/>
      <c r="P3" s="148"/>
      <c r="Q3" s="148"/>
      <c r="R3" s="149"/>
    </row>
    <row r="4" spans="1:53" ht="17.45" customHeight="1" x14ac:dyDescent="0.15">
      <c r="A4" s="147"/>
      <c r="B4" s="150"/>
      <c r="C4" s="299" t="s">
        <v>146</v>
      </c>
      <c r="D4" s="299"/>
      <c r="E4" s="299"/>
      <c r="F4" s="299"/>
      <c r="G4" s="151"/>
      <c r="H4" s="151"/>
      <c r="I4" s="151"/>
      <c r="J4" s="152"/>
      <c r="K4" s="153"/>
      <c r="L4" s="148"/>
      <c r="M4" s="148"/>
      <c r="N4" s="148"/>
      <c r="O4" s="148"/>
      <c r="P4" s="148"/>
      <c r="Q4" s="148"/>
      <c r="R4" s="149"/>
      <c r="S4" s="182" t="s">
        <v>147</v>
      </c>
      <c r="T4" s="182" t="s">
        <v>147</v>
      </c>
      <c r="U4" s="182" t="s">
        <v>147</v>
      </c>
      <c r="V4" s="182" t="s">
        <v>147</v>
      </c>
    </row>
    <row r="5" spans="1:53" ht="17.45" customHeight="1" x14ac:dyDescent="0.15">
      <c r="A5" s="147"/>
      <c r="B5" s="154"/>
      <c r="C5" s="155" t="s">
        <v>218</v>
      </c>
      <c r="D5" s="156"/>
      <c r="E5" s="27"/>
      <c r="F5" s="27"/>
      <c r="G5" s="27"/>
      <c r="H5" s="27"/>
      <c r="I5" s="27"/>
      <c r="J5" s="157"/>
      <c r="L5" s="148"/>
      <c r="M5" s="148"/>
      <c r="N5" s="148"/>
      <c r="O5" s="148"/>
      <c r="P5" s="148"/>
      <c r="Q5" s="148"/>
      <c r="R5" s="149"/>
      <c r="S5" s="182" t="s">
        <v>148</v>
      </c>
      <c r="T5" s="182" t="s">
        <v>149</v>
      </c>
      <c r="U5" s="182" t="s">
        <v>243</v>
      </c>
      <c r="V5" s="182" t="s">
        <v>151</v>
      </c>
      <c r="W5" s="182" t="s">
        <v>220</v>
      </c>
      <c r="X5" s="182" t="s">
        <v>150</v>
      </c>
      <c r="Y5" s="182" t="str">
        <f>CONCATENATE(W5,X5)</f>
        <v>No.1 掘削工1</v>
      </c>
    </row>
    <row r="6" spans="1:53" x14ac:dyDescent="0.15">
      <c r="A6" s="147"/>
      <c r="B6" s="154"/>
      <c r="C6" s="156"/>
      <c r="D6" s="156"/>
      <c r="E6" s="27"/>
      <c r="F6" s="27"/>
      <c r="G6" s="27"/>
      <c r="H6" s="27"/>
      <c r="I6" s="27"/>
      <c r="J6" s="157"/>
      <c r="L6" s="148"/>
      <c r="M6" s="148"/>
      <c r="N6" s="148"/>
      <c r="O6" s="148"/>
      <c r="P6" s="148"/>
      <c r="Q6" s="148"/>
      <c r="R6" s="149"/>
      <c r="S6" s="182" t="s">
        <v>152</v>
      </c>
      <c r="T6" s="182" t="s">
        <v>153</v>
      </c>
      <c r="U6" s="182" t="s">
        <v>244</v>
      </c>
      <c r="V6" s="182" t="s">
        <v>155</v>
      </c>
      <c r="W6" s="182" t="s">
        <v>221</v>
      </c>
      <c r="X6" s="182" t="s">
        <v>154</v>
      </c>
      <c r="Y6" s="182" t="str">
        <f t="shared" ref="Y6:Y27" si="0">CONCATENATE(W6,X6)</f>
        <v>No.2掘削工2</v>
      </c>
    </row>
    <row r="7" spans="1:53" ht="17.45" customHeight="1" x14ac:dyDescent="0.15">
      <c r="A7" s="147"/>
      <c r="B7" s="154"/>
      <c r="C7" s="296"/>
      <c r="D7" s="296"/>
      <c r="E7" s="296"/>
      <c r="F7" s="296"/>
      <c r="G7" s="27"/>
      <c r="H7" s="27"/>
      <c r="I7" s="27"/>
      <c r="J7" s="157"/>
      <c r="L7" s="148"/>
      <c r="M7" s="148"/>
      <c r="N7" s="148"/>
      <c r="O7" s="148"/>
      <c r="P7" s="148"/>
      <c r="Q7" s="148"/>
      <c r="R7" s="149"/>
      <c r="S7" s="182" t="s">
        <v>156</v>
      </c>
      <c r="T7" s="182" t="s">
        <v>157</v>
      </c>
      <c r="U7" s="182" t="s">
        <v>245</v>
      </c>
      <c r="V7" s="182" t="s">
        <v>159</v>
      </c>
      <c r="W7" s="182" t="s">
        <v>222</v>
      </c>
      <c r="X7" s="182" t="s">
        <v>158</v>
      </c>
      <c r="Y7" s="182" t="str">
        <f t="shared" si="0"/>
        <v>No.3掘削工3</v>
      </c>
    </row>
    <row r="8" spans="1:53" x14ac:dyDescent="0.15">
      <c r="A8" s="147"/>
      <c r="B8" s="154"/>
      <c r="C8" s="27"/>
      <c r="D8" s="156"/>
      <c r="E8" s="27"/>
      <c r="F8" s="27"/>
      <c r="G8" s="27"/>
      <c r="H8" s="27"/>
      <c r="I8" s="27"/>
      <c r="J8" s="157"/>
      <c r="L8" s="148"/>
      <c r="M8" s="148"/>
      <c r="N8" s="148"/>
      <c r="O8" s="148"/>
      <c r="P8" s="148"/>
      <c r="Q8" s="148"/>
      <c r="R8" s="149"/>
      <c r="S8" s="182" t="s">
        <v>160</v>
      </c>
      <c r="T8" s="182" t="s">
        <v>161</v>
      </c>
      <c r="U8" s="182" t="s">
        <v>246</v>
      </c>
      <c r="V8" s="182" t="s">
        <v>163</v>
      </c>
      <c r="W8" s="182" t="s">
        <v>223</v>
      </c>
      <c r="X8" s="182" t="s">
        <v>162</v>
      </c>
      <c r="Y8" s="182" t="str">
        <f t="shared" si="0"/>
        <v>No.4盛土工（路体、路床）</v>
      </c>
    </row>
    <row r="9" spans="1:53" x14ac:dyDescent="0.15">
      <c r="A9" s="147"/>
      <c r="B9" s="154"/>
      <c r="C9" s="27"/>
      <c r="D9" s="156"/>
      <c r="E9" s="27"/>
      <c r="F9" s="27"/>
      <c r="G9" s="27"/>
      <c r="H9" s="27"/>
      <c r="I9" s="27"/>
      <c r="J9" s="157"/>
      <c r="L9" s="148"/>
      <c r="M9" s="148"/>
      <c r="N9" s="148"/>
      <c r="O9" s="148"/>
      <c r="P9" s="148"/>
      <c r="Q9" s="148"/>
      <c r="R9" s="149"/>
      <c r="S9" s="182" t="s">
        <v>164</v>
      </c>
      <c r="T9" s="182" t="s">
        <v>165</v>
      </c>
      <c r="U9" s="182" t="s">
        <v>247</v>
      </c>
      <c r="V9" s="182" t="s">
        <v>167</v>
      </c>
      <c r="W9" s="182" t="s">
        <v>224</v>
      </c>
      <c r="X9" s="182" t="s">
        <v>166</v>
      </c>
      <c r="Y9" s="182" t="str">
        <f t="shared" si="0"/>
        <v>No.5法面整形工</v>
      </c>
    </row>
    <row r="10" spans="1:53" ht="17.45" customHeight="1" thickBot="1" x14ac:dyDescent="0.2">
      <c r="A10" s="147"/>
      <c r="B10" s="154"/>
      <c r="C10" s="298" t="s">
        <v>168</v>
      </c>
      <c r="D10" s="298"/>
      <c r="E10" s="298"/>
      <c r="F10" s="298"/>
      <c r="G10" s="298"/>
      <c r="H10" s="298"/>
      <c r="I10" s="298"/>
      <c r="J10" s="300"/>
      <c r="K10" s="158"/>
      <c r="L10" s="148"/>
      <c r="M10" s="148"/>
      <c r="N10" s="148"/>
      <c r="O10" s="148"/>
      <c r="P10" s="148"/>
      <c r="Q10" s="148"/>
      <c r="R10" s="149"/>
      <c r="S10" s="182" t="s">
        <v>169</v>
      </c>
      <c r="T10" s="182" t="s">
        <v>170</v>
      </c>
      <c r="U10" s="182" t="s">
        <v>248</v>
      </c>
      <c r="V10" s="182" t="s">
        <v>171</v>
      </c>
      <c r="W10" s="182" t="s">
        <v>225</v>
      </c>
      <c r="X10" s="182" t="s">
        <v>166</v>
      </c>
      <c r="Y10" s="182" t="str">
        <f t="shared" si="0"/>
        <v>No.6法面整形工</v>
      </c>
    </row>
    <row r="11" spans="1:53" ht="13.5" customHeight="1" thickBot="1" x14ac:dyDescent="0.2">
      <c r="A11" s="147"/>
      <c r="B11" s="154"/>
      <c r="C11" s="301" t="s">
        <v>147</v>
      </c>
      <c r="D11" s="302"/>
      <c r="E11" s="303"/>
      <c r="F11" s="159" t="str">
        <f>IF(C11="その他","その他の場合は工種を下記記入欄にご記入下さい","")</f>
        <v/>
      </c>
      <c r="G11" s="160"/>
      <c r="H11" s="160"/>
      <c r="I11" s="160"/>
      <c r="J11" s="161"/>
      <c r="K11" s="162"/>
      <c r="L11" s="148"/>
      <c r="M11" s="148"/>
      <c r="N11" s="148"/>
      <c r="O11" s="148"/>
      <c r="P11" s="148"/>
      <c r="Q11" s="148"/>
      <c r="R11" s="149"/>
      <c r="S11" s="182" t="s">
        <v>172</v>
      </c>
      <c r="T11" s="182" t="s">
        <v>173</v>
      </c>
      <c r="U11" s="182" t="s">
        <v>249</v>
      </c>
      <c r="V11" s="182" t="s">
        <v>175</v>
      </c>
      <c r="W11" s="182" t="s">
        <v>226</v>
      </c>
      <c r="X11" s="182" t="s">
        <v>174</v>
      </c>
      <c r="Y11" s="182" t="str">
        <f t="shared" si="0"/>
        <v>No.7路床安定処理工</v>
      </c>
    </row>
    <row r="12" spans="1:53" ht="15" customHeight="1" x14ac:dyDescent="0.15">
      <c r="A12" s="147"/>
      <c r="B12" s="154"/>
      <c r="C12" s="296" t="s">
        <v>176</v>
      </c>
      <c r="D12" s="296"/>
      <c r="E12" s="296"/>
      <c r="F12" s="296"/>
      <c r="G12" s="296"/>
      <c r="H12" s="296"/>
      <c r="I12" s="296"/>
      <c r="J12" s="297"/>
      <c r="K12" s="163"/>
      <c r="L12" s="164"/>
      <c r="M12" s="164"/>
      <c r="N12" s="164"/>
      <c r="O12" s="164"/>
      <c r="P12" s="164"/>
      <c r="Q12" s="164"/>
      <c r="R12" s="149"/>
      <c r="S12" s="182" t="s">
        <v>177</v>
      </c>
      <c r="T12" s="182" t="s">
        <v>178</v>
      </c>
      <c r="U12" s="182" t="s">
        <v>250</v>
      </c>
      <c r="V12" s="182" t="s">
        <v>180</v>
      </c>
      <c r="W12" s="182" t="s">
        <v>227</v>
      </c>
      <c r="X12" s="182" t="s">
        <v>179</v>
      </c>
      <c r="Y12" s="182" t="str">
        <f t="shared" si="0"/>
        <v>No.8サンドマット工</v>
      </c>
    </row>
    <row r="13" spans="1:53" ht="15" customHeight="1" x14ac:dyDescent="0.15">
      <c r="A13" s="147"/>
      <c r="B13" s="154"/>
      <c r="C13" s="296"/>
      <c r="D13" s="296"/>
      <c r="E13" s="296"/>
      <c r="F13" s="296"/>
      <c r="G13" s="296"/>
      <c r="H13" s="296"/>
      <c r="I13" s="296"/>
      <c r="J13" s="297"/>
      <c r="K13" s="163"/>
      <c r="L13" s="164"/>
      <c r="M13" s="164"/>
      <c r="N13" s="164"/>
      <c r="O13" s="164"/>
      <c r="P13" s="164"/>
      <c r="Q13" s="164"/>
      <c r="R13" s="149"/>
      <c r="S13" s="182" t="s">
        <v>181</v>
      </c>
      <c r="T13" s="182" t="s">
        <v>182</v>
      </c>
      <c r="U13" s="182" t="s">
        <v>251</v>
      </c>
      <c r="V13" s="182" t="s">
        <v>184</v>
      </c>
      <c r="W13" s="182" t="s">
        <v>228</v>
      </c>
      <c r="X13" s="182" t="s">
        <v>183</v>
      </c>
      <c r="Y13" s="182" t="str">
        <f t="shared" si="0"/>
        <v>No.9締固改良工</v>
      </c>
    </row>
    <row r="14" spans="1:53" ht="15" customHeight="1" x14ac:dyDescent="0.15">
      <c r="A14" s="147"/>
      <c r="B14" s="154"/>
      <c r="C14" s="296"/>
      <c r="D14" s="296"/>
      <c r="E14" s="296"/>
      <c r="F14" s="296"/>
      <c r="G14" s="296"/>
      <c r="H14" s="296"/>
      <c r="I14" s="296"/>
      <c r="J14" s="297"/>
      <c r="K14" s="163"/>
      <c r="L14" s="164"/>
      <c r="M14" s="164"/>
      <c r="N14" s="164"/>
      <c r="O14" s="164"/>
      <c r="P14" s="164"/>
      <c r="Q14" s="164"/>
      <c r="R14" s="149"/>
      <c r="S14" s="182" t="s">
        <v>185</v>
      </c>
      <c r="T14" s="182" t="s">
        <v>186</v>
      </c>
      <c r="U14" s="182" t="s">
        <v>252</v>
      </c>
      <c r="V14" s="182" t="s">
        <v>188</v>
      </c>
      <c r="W14" s="182" t="s">
        <v>229</v>
      </c>
      <c r="X14" s="182" t="s">
        <v>187</v>
      </c>
      <c r="Y14" s="182" t="str">
        <f t="shared" si="0"/>
        <v>No.10固結工</v>
      </c>
    </row>
    <row r="15" spans="1:53" s="13" customFormat="1" ht="30" customHeight="1" thickBot="1" x14ac:dyDescent="0.3">
      <c r="A15" s="165"/>
      <c r="B15" s="166"/>
      <c r="C15" s="294" t="s">
        <v>189</v>
      </c>
      <c r="D15" s="294"/>
      <c r="E15" s="294"/>
      <c r="F15" s="294"/>
      <c r="G15" s="28"/>
      <c r="H15" s="28"/>
      <c r="I15" s="28"/>
      <c r="J15" s="167"/>
      <c r="K15" s="133"/>
      <c r="L15" s="133"/>
      <c r="M15" s="133"/>
      <c r="N15" s="133"/>
      <c r="O15" s="133"/>
      <c r="P15" s="133"/>
      <c r="Q15" s="133"/>
      <c r="R15" s="168"/>
      <c r="S15" s="12" t="s">
        <v>190</v>
      </c>
      <c r="T15" s="12" t="s">
        <v>191</v>
      </c>
      <c r="U15" s="12" t="s">
        <v>253</v>
      </c>
      <c r="V15" s="182" t="s">
        <v>192</v>
      </c>
      <c r="W15" s="182" t="s">
        <v>230</v>
      </c>
      <c r="X15" s="12" t="s">
        <v>187</v>
      </c>
      <c r="Y15" s="182" t="str">
        <f t="shared" si="0"/>
        <v>No.11固結工</v>
      </c>
      <c r="Z15" s="12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</row>
    <row r="16" spans="1:53" ht="13.5" customHeight="1" thickBot="1" x14ac:dyDescent="0.2">
      <c r="A16" s="147"/>
      <c r="B16" s="154"/>
      <c r="C16" s="169">
        <v>1</v>
      </c>
      <c r="D16" s="170" t="s">
        <v>147</v>
      </c>
      <c r="E16" s="171"/>
      <c r="F16" s="169">
        <v>2</v>
      </c>
      <c r="G16" s="170" t="s">
        <v>147</v>
      </c>
      <c r="H16" s="27"/>
      <c r="I16" s="27"/>
      <c r="J16" s="157"/>
      <c r="L16" s="148"/>
      <c r="M16" s="148"/>
      <c r="N16" s="148"/>
      <c r="O16" s="148"/>
      <c r="P16" s="148"/>
      <c r="Q16" s="148"/>
      <c r="R16" s="149"/>
      <c r="S16" s="182" t="s">
        <v>193</v>
      </c>
      <c r="T16" s="182" t="s">
        <v>194</v>
      </c>
      <c r="U16" s="182" t="s">
        <v>254</v>
      </c>
      <c r="V16" s="182" t="s">
        <v>195</v>
      </c>
      <c r="W16" s="182" t="s">
        <v>231</v>
      </c>
      <c r="X16" s="182" t="s">
        <v>187</v>
      </c>
      <c r="Y16" s="182" t="str">
        <f t="shared" si="0"/>
        <v>No.12固結工</v>
      </c>
    </row>
    <row r="17" spans="1:25" ht="35.1" customHeight="1" x14ac:dyDescent="0.15">
      <c r="A17" s="147"/>
      <c r="B17" s="154"/>
      <c r="C17" s="296" t="s">
        <v>196</v>
      </c>
      <c r="D17" s="296"/>
      <c r="E17" s="296"/>
      <c r="F17" s="296"/>
      <c r="G17" s="296"/>
      <c r="H17" s="296"/>
      <c r="I17" s="296"/>
      <c r="J17" s="297"/>
      <c r="K17" s="163"/>
      <c r="L17" s="164"/>
      <c r="M17" s="164"/>
      <c r="N17" s="164"/>
      <c r="O17" s="164"/>
      <c r="P17" s="164"/>
      <c r="Q17" s="164"/>
      <c r="R17" s="149"/>
      <c r="S17" s="182" t="s">
        <v>197</v>
      </c>
      <c r="T17" s="182" t="s">
        <v>198</v>
      </c>
      <c r="U17" s="182" t="s">
        <v>255</v>
      </c>
      <c r="V17" s="182" t="s">
        <v>198</v>
      </c>
      <c r="W17" s="182" t="s">
        <v>232</v>
      </c>
      <c r="X17" s="182" t="s">
        <v>199</v>
      </c>
      <c r="Y17" s="182" t="str">
        <f t="shared" si="0"/>
        <v>No.13法面工</v>
      </c>
    </row>
    <row r="18" spans="1:25" ht="15" customHeight="1" x14ac:dyDescent="0.15">
      <c r="A18" s="147"/>
      <c r="B18" s="154"/>
      <c r="C18" s="169"/>
      <c r="D18" s="169"/>
      <c r="E18" s="27"/>
      <c r="F18" s="27"/>
      <c r="G18" s="27"/>
      <c r="H18" s="27"/>
      <c r="I18" s="27"/>
      <c r="J18" s="157"/>
      <c r="L18" s="148"/>
      <c r="M18" s="148"/>
      <c r="N18" s="148"/>
      <c r="O18" s="148"/>
      <c r="P18" s="148"/>
      <c r="Q18" s="148"/>
      <c r="R18" s="149"/>
      <c r="S18" s="182" t="s">
        <v>200</v>
      </c>
      <c r="U18" s="182" t="s">
        <v>256</v>
      </c>
      <c r="W18" s="182" t="s">
        <v>233</v>
      </c>
      <c r="X18" s="182" t="s">
        <v>199</v>
      </c>
      <c r="Y18" s="182" t="str">
        <f t="shared" si="0"/>
        <v>No.14法面工</v>
      </c>
    </row>
    <row r="19" spans="1:25" ht="13.5" customHeight="1" thickBot="1" x14ac:dyDescent="0.2">
      <c r="A19" s="147"/>
      <c r="B19" s="154"/>
      <c r="C19" s="298" t="s">
        <v>201</v>
      </c>
      <c r="D19" s="298"/>
      <c r="E19" s="298"/>
      <c r="F19" s="298"/>
      <c r="G19" s="298"/>
      <c r="H19" s="171"/>
      <c r="I19" s="171"/>
      <c r="J19" s="157"/>
      <c r="L19" s="148"/>
      <c r="M19" s="148"/>
      <c r="N19" s="148"/>
      <c r="O19" s="148"/>
      <c r="P19" s="148"/>
      <c r="Q19" s="148"/>
      <c r="R19" s="149"/>
      <c r="S19" s="182" t="s">
        <v>202</v>
      </c>
      <c r="U19" s="182" t="s">
        <v>257</v>
      </c>
      <c r="W19" s="182" t="s">
        <v>234</v>
      </c>
      <c r="X19" s="182" t="s">
        <v>199</v>
      </c>
      <c r="Y19" s="182" t="str">
        <f t="shared" si="0"/>
        <v>No.15法面工</v>
      </c>
    </row>
    <row r="20" spans="1:25" ht="15" customHeight="1" thickBot="1" x14ac:dyDescent="0.2">
      <c r="A20" s="147"/>
      <c r="B20" s="154"/>
      <c r="C20" s="169" t="s">
        <v>203</v>
      </c>
      <c r="D20" s="170" t="s">
        <v>147</v>
      </c>
      <c r="E20" s="171"/>
      <c r="F20" s="169" t="s">
        <v>204</v>
      </c>
      <c r="G20" s="170" t="s">
        <v>147</v>
      </c>
      <c r="H20" s="27"/>
      <c r="I20" s="27"/>
      <c r="J20" s="157"/>
      <c r="L20" s="148"/>
      <c r="M20" s="148"/>
      <c r="N20" s="148"/>
      <c r="O20" s="148"/>
      <c r="P20" s="148"/>
      <c r="Q20" s="148"/>
      <c r="R20" s="149"/>
      <c r="S20" s="182" t="s">
        <v>205</v>
      </c>
      <c r="U20" s="182" t="s">
        <v>258</v>
      </c>
      <c r="W20" s="182" t="s">
        <v>235</v>
      </c>
      <c r="X20" s="182" t="s">
        <v>206</v>
      </c>
      <c r="Y20" s="182" t="str">
        <f t="shared" si="0"/>
        <v>No.16アンカー工</v>
      </c>
    </row>
    <row r="21" spans="1:25" ht="29.25" customHeight="1" x14ac:dyDescent="0.15">
      <c r="A21" s="147"/>
      <c r="B21" s="154"/>
      <c r="C21" s="296" t="s">
        <v>207</v>
      </c>
      <c r="D21" s="296"/>
      <c r="E21" s="296"/>
      <c r="F21" s="296"/>
      <c r="G21" s="296"/>
      <c r="H21" s="296"/>
      <c r="I21" s="296"/>
      <c r="J21" s="297"/>
      <c r="K21" s="163"/>
      <c r="L21" s="148"/>
      <c r="M21" s="148"/>
      <c r="N21" s="148"/>
      <c r="O21" s="148"/>
      <c r="P21" s="148"/>
      <c r="Q21" s="148"/>
      <c r="R21" s="149"/>
      <c r="U21" s="182" t="s">
        <v>259</v>
      </c>
      <c r="W21" s="182" t="s">
        <v>236</v>
      </c>
      <c r="X21" s="182" t="s">
        <v>208</v>
      </c>
      <c r="Y21" s="182" t="str">
        <f t="shared" si="0"/>
        <v>No.17既製杭工</v>
      </c>
    </row>
    <row r="22" spans="1:25" ht="15" customHeight="1" x14ac:dyDescent="0.15">
      <c r="A22" s="147"/>
      <c r="B22" s="154"/>
      <c r="C22" s="169"/>
      <c r="D22" s="169"/>
      <c r="E22" s="169"/>
      <c r="F22" s="169"/>
      <c r="G22" s="169"/>
      <c r="H22" s="169"/>
      <c r="I22" s="169"/>
      <c r="J22" s="157"/>
      <c r="L22" s="148"/>
      <c r="M22" s="148"/>
      <c r="N22" s="148"/>
      <c r="O22" s="148"/>
      <c r="P22" s="148"/>
      <c r="Q22" s="148"/>
      <c r="R22" s="149"/>
      <c r="U22" s="182" t="s">
        <v>260</v>
      </c>
      <c r="W22" s="182" t="s">
        <v>237</v>
      </c>
      <c r="X22" s="182" t="s">
        <v>208</v>
      </c>
      <c r="Y22" s="182" t="str">
        <f t="shared" si="0"/>
        <v>No.18既製杭工</v>
      </c>
    </row>
    <row r="23" spans="1:25" ht="15" customHeight="1" x14ac:dyDescent="0.25">
      <c r="A23" s="147"/>
      <c r="B23" s="154"/>
      <c r="C23" s="294" t="s">
        <v>209</v>
      </c>
      <c r="D23" s="294"/>
      <c r="E23" s="294"/>
      <c r="F23" s="294"/>
      <c r="G23" s="294"/>
      <c r="H23" s="294"/>
      <c r="I23" s="294"/>
      <c r="J23" s="157"/>
      <c r="L23" s="148"/>
      <c r="M23" s="148"/>
      <c r="N23" s="148"/>
      <c r="O23" s="148"/>
      <c r="P23" s="148"/>
      <c r="Q23" s="148"/>
      <c r="R23" s="149"/>
      <c r="U23" s="182" t="s">
        <v>261</v>
      </c>
      <c r="W23" s="182" t="s">
        <v>238</v>
      </c>
      <c r="X23" s="182" t="s">
        <v>208</v>
      </c>
      <c r="Y23" s="182" t="str">
        <f t="shared" si="0"/>
        <v>No.19既製杭工</v>
      </c>
    </row>
    <row r="24" spans="1:25" ht="12.6" customHeight="1" thickBot="1" x14ac:dyDescent="0.3">
      <c r="A24" s="147"/>
      <c r="B24" s="154"/>
      <c r="C24" s="294" t="s">
        <v>210</v>
      </c>
      <c r="D24" s="294"/>
      <c r="E24" s="294"/>
      <c r="F24" s="294"/>
      <c r="G24" s="294"/>
      <c r="H24" s="294"/>
      <c r="I24" s="294"/>
      <c r="J24" s="157"/>
      <c r="L24" s="148"/>
      <c r="M24" s="148"/>
      <c r="N24" s="148"/>
      <c r="O24" s="148"/>
      <c r="P24" s="148"/>
      <c r="Q24" s="148"/>
      <c r="R24" s="149"/>
      <c r="U24" s="182" t="s">
        <v>262</v>
      </c>
      <c r="W24" s="182" t="s">
        <v>239</v>
      </c>
      <c r="X24" s="182" t="s">
        <v>211</v>
      </c>
      <c r="Y24" s="182" t="str">
        <f t="shared" si="0"/>
        <v>No.20場所打杭工</v>
      </c>
    </row>
    <row r="25" spans="1:25" ht="12.6" customHeight="1" x14ac:dyDescent="0.15">
      <c r="A25" s="147"/>
      <c r="B25" s="154"/>
      <c r="C25" s="285"/>
      <c r="D25" s="286"/>
      <c r="E25" s="286"/>
      <c r="F25" s="286"/>
      <c r="G25" s="286"/>
      <c r="H25" s="286"/>
      <c r="I25" s="287"/>
      <c r="J25" s="157"/>
      <c r="L25" s="148"/>
      <c r="M25" s="148"/>
      <c r="N25" s="148"/>
      <c r="O25" s="148"/>
      <c r="P25" s="148"/>
      <c r="Q25" s="148"/>
      <c r="R25" s="149"/>
      <c r="U25" s="182" t="s">
        <v>263</v>
      </c>
      <c r="W25" s="182" t="s">
        <v>240</v>
      </c>
      <c r="X25" s="182" t="s">
        <v>212</v>
      </c>
      <c r="Y25" s="182" t="str">
        <f t="shared" si="0"/>
        <v>No.21構造物取り壊し工</v>
      </c>
    </row>
    <row r="26" spans="1:25" ht="12.6" customHeight="1" x14ac:dyDescent="0.15">
      <c r="A26" s="147"/>
      <c r="B26" s="154"/>
      <c r="C26" s="288"/>
      <c r="D26" s="289"/>
      <c r="E26" s="289"/>
      <c r="F26" s="289"/>
      <c r="G26" s="289"/>
      <c r="H26" s="289"/>
      <c r="I26" s="290"/>
      <c r="J26" s="157"/>
      <c r="L26" s="148"/>
      <c r="M26" s="148"/>
      <c r="N26" s="148"/>
      <c r="O26" s="148"/>
      <c r="P26" s="148"/>
      <c r="Q26" s="148"/>
      <c r="R26" s="149"/>
      <c r="U26" s="182" t="s">
        <v>264</v>
      </c>
      <c r="W26" s="182" t="s">
        <v>241</v>
      </c>
      <c r="X26" s="182" t="s">
        <v>212</v>
      </c>
      <c r="Y26" s="182" t="str">
        <f t="shared" si="0"/>
        <v>No.22構造物取り壊し工</v>
      </c>
    </row>
    <row r="27" spans="1:25" ht="12.6" customHeight="1" x14ac:dyDescent="0.15">
      <c r="A27" s="147"/>
      <c r="B27" s="154"/>
      <c r="C27" s="288"/>
      <c r="D27" s="289"/>
      <c r="E27" s="289"/>
      <c r="F27" s="289"/>
      <c r="G27" s="289"/>
      <c r="H27" s="289"/>
      <c r="I27" s="290"/>
      <c r="J27" s="157"/>
      <c r="L27" s="148"/>
      <c r="M27" s="148"/>
      <c r="N27" s="148"/>
      <c r="O27" s="148"/>
      <c r="P27" s="148"/>
      <c r="Q27" s="148"/>
      <c r="R27" s="149"/>
      <c r="U27" s="182" t="s">
        <v>265</v>
      </c>
      <c r="W27" s="182" t="s">
        <v>242</v>
      </c>
      <c r="X27" s="182" t="s">
        <v>213</v>
      </c>
      <c r="Y27" s="182" t="str">
        <f t="shared" si="0"/>
        <v>No.23その他</v>
      </c>
    </row>
    <row r="28" spans="1:25" ht="12.6" customHeight="1" x14ac:dyDescent="0.15">
      <c r="A28" s="147"/>
      <c r="B28" s="154"/>
      <c r="C28" s="288"/>
      <c r="D28" s="289"/>
      <c r="E28" s="289"/>
      <c r="F28" s="289"/>
      <c r="G28" s="289"/>
      <c r="H28" s="289"/>
      <c r="I28" s="290"/>
      <c r="J28" s="157"/>
      <c r="L28" s="148"/>
      <c r="M28" s="148"/>
      <c r="N28" s="148"/>
      <c r="O28" s="148"/>
      <c r="P28" s="148"/>
      <c r="Q28" s="148"/>
      <c r="R28" s="149"/>
    </row>
    <row r="29" spans="1:25" ht="12.6" customHeight="1" x14ac:dyDescent="0.15">
      <c r="A29" s="147"/>
      <c r="B29" s="154"/>
      <c r="C29" s="288"/>
      <c r="D29" s="289"/>
      <c r="E29" s="289"/>
      <c r="F29" s="289"/>
      <c r="G29" s="289"/>
      <c r="H29" s="289"/>
      <c r="I29" s="290"/>
      <c r="J29" s="157"/>
      <c r="L29" s="148"/>
      <c r="M29" s="148"/>
      <c r="N29" s="148"/>
      <c r="O29" s="148"/>
      <c r="P29" s="148"/>
      <c r="Q29" s="148"/>
      <c r="R29" s="149"/>
    </row>
    <row r="30" spans="1:25" ht="12.6" customHeight="1" x14ac:dyDescent="0.15">
      <c r="A30" s="147"/>
      <c r="B30" s="154"/>
      <c r="C30" s="288"/>
      <c r="D30" s="289"/>
      <c r="E30" s="289"/>
      <c r="F30" s="289"/>
      <c r="G30" s="289"/>
      <c r="H30" s="289"/>
      <c r="I30" s="290"/>
      <c r="J30" s="157"/>
      <c r="L30" s="148"/>
      <c r="M30" s="148"/>
      <c r="N30" s="148"/>
      <c r="O30" s="148"/>
      <c r="P30" s="148"/>
      <c r="Q30" s="148"/>
      <c r="R30" s="149"/>
    </row>
    <row r="31" spans="1:25" ht="15" customHeight="1" thickBot="1" x14ac:dyDescent="0.2">
      <c r="A31" s="147"/>
      <c r="B31" s="154"/>
      <c r="C31" s="291"/>
      <c r="D31" s="292"/>
      <c r="E31" s="292"/>
      <c r="F31" s="292"/>
      <c r="G31" s="292"/>
      <c r="H31" s="292"/>
      <c r="I31" s="293"/>
      <c r="J31" s="157"/>
      <c r="L31" s="148"/>
      <c r="M31" s="148"/>
      <c r="N31" s="148"/>
      <c r="O31" s="148"/>
      <c r="P31" s="148"/>
      <c r="Q31" s="148"/>
      <c r="R31" s="149"/>
    </row>
    <row r="32" spans="1:25" ht="15" customHeight="1" thickBot="1" x14ac:dyDescent="0.2">
      <c r="A32" s="147"/>
      <c r="B32" s="172"/>
      <c r="C32" s="173"/>
      <c r="D32" s="173"/>
      <c r="E32" s="173"/>
      <c r="F32" s="173"/>
      <c r="G32" s="173"/>
      <c r="H32" s="173"/>
      <c r="I32" s="173"/>
      <c r="J32" s="174"/>
      <c r="L32" s="148"/>
      <c r="M32" s="148"/>
      <c r="N32" s="148"/>
      <c r="O32" s="148"/>
      <c r="P32" s="148"/>
      <c r="Q32" s="148"/>
      <c r="R32" s="149"/>
    </row>
    <row r="33" spans="1:18" ht="15" customHeight="1" thickBot="1" x14ac:dyDescent="0.2">
      <c r="A33" s="175"/>
      <c r="B33" s="176"/>
      <c r="C33" s="283"/>
      <c r="D33" s="283"/>
      <c r="E33" s="283"/>
      <c r="F33" s="283"/>
      <c r="G33" s="283"/>
      <c r="H33" s="283"/>
      <c r="I33" s="177"/>
      <c r="J33" s="176"/>
      <c r="K33" s="176"/>
      <c r="L33" s="176"/>
      <c r="M33" s="176"/>
      <c r="N33" s="176"/>
      <c r="O33" s="176"/>
      <c r="P33" s="176"/>
      <c r="Q33" s="176"/>
      <c r="R33" s="178"/>
    </row>
    <row r="34" spans="1:18" ht="15.75" customHeight="1" x14ac:dyDescent="0.15">
      <c r="A34" s="182"/>
      <c r="B34" s="182"/>
      <c r="C34" s="284"/>
      <c r="D34" s="284"/>
      <c r="E34" s="284"/>
      <c r="F34" s="284"/>
      <c r="G34" s="284"/>
      <c r="H34" s="284"/>
      <c r="I34" s="284"/>
      <c r="J34" s="284"/>
      <c r="K34" s="183"/>
      <c r="L34" s="182"/>
      <c r="M34" s="182"/>
      <c r="N34" s="182"/>
      <c r="O34" s="182"/>
      <c r="P34" s="182"/>
      <c r="Q34" s="182"/>
      <c r="R34" s="182"/>
    </row>
    <row r="35" spans="1:18" x14ac:dyDescent="0.15">
      <c r="A35" s="182"/>
      <c r="B35" s="184"/>
      <c r="C35" s="284"/>
      <c r="D35" s="284"/>
      <c r="E35" s="284"/>
      <c r="F35" s="284"/>
      <c r="G35" s="284"/>
      <c r="H35" s="284"/>
      <c r="I35" s="284"/>
      <c r="J35" s="284"/>
      <c r="K35" s="183"/>
      <c r="L35" s="182"/>
      <c r="M35" s="182"/>
      <c r="N35" s="182"/>
      <c r="O35" s="182"/>
      <c r="P35" s="182"/>
      <c r="Q35" s="182"/>
      <c r="R35" s="182"/>
    </row>
    <row r="36" spans="1:18" x14ac:dyDescent="0.15">
      <c r="A36" s="182"/>
      <c r="B36" s="184"/>
      <c r="C36" s="284"/>
      <c r="D36" s="284"/>
      <c r="E36" s="284"/>
      <c r="F36" s="284"/>
      <c r="G36" s="284"/>
      <c r="H36" s="284"/>
      <c r="I36" s="284"/>
      <c r="J36" s="284"/>
      <c r="K36" s="183"/>
      <c r="L36" s="182"/>
      <c r="M36" s="182"/>
      <c r="N36" s="182"/>
      <c r="O36" s="182"/>
      <c r="P36" s="182"/>
      <c r="Q36" s="182"/>
      <c r="R36" s="182"/>
    </row>
    <row r="37" spans="1:18" x14ac:dyDescent="0.15">
      <c r="A37" s="182"/>
      <c r="B37" s="184"/>
      <c r="C37" s="284"/>
      <c r="D37" s="284"/>
      <c r="E37" s="284"/>
      <c r="F37" s="284"/>
      <c r="G37" s="284"/>
      <c r="H37" s="284"/>
      <c r="I37" s="284"/>
      <c r="J37" s="284"/>
      <c r="K37" s="183"/>
      <c r="L37" s="182"/>
      <c r="M37" s="182"/>
      <c r="N37" s="182"/>
      <c r="O37" s="182"/>
      <c r="P37" s="182"/>
      <c r="Q37" s="182"/>
      <c r="R37" s="182"/>
    </row>
    <row r="38" spans="1:18" x14ac:dyDescent="0.15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</row>
    <row r="39" spans="1:18" x14ac:dyDescent="0.1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</row>
    <row r="40" spans="1:18" x14ac:dyDescent="0.15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18" x14ac:dyDescent="0.1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1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1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</row>
    <row r="44" spans="1:18" x14ac:dyDescent="0.1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1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</row>
    <row r="46" spans="1:18" x14ac:dyDescent="0.1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1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</row>
    <row r="48" spans="1:18" x14ac:dyDescent="0.1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</row>
    <row r="49" spans="1:18" x14ac:dyDescent="0.1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</row>
    <row r="50" spans="1:18" x14ac:dyDescent="0.1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</row>
    <row r="51" spans="1:18" ht="17.45" customHeight="1" x14ac:dyDescent="0.1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</row>
    <row r="52" spans="1:18" ht="99.95" customHeight="1" x14ac:dyDescent="0.1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</row>
  </sheetData>
  <sheetProtection algorithmName="SHA-512" hashValue="1TycuMBQrMtDwoYVenA3OeJ8I+2jpm7FVaDtqZMfnLm2lPcCchzNxJM5Zi8vCtgPIxJGw3TE4nfYp3lMw844DA==" saltValue="TAk2xW1OAy2ZWQOVg7Iw0g==" spinCount="100000" sheet="1" objects="1" scenarios="1" selectLockedCells="1"/>
  <mergeCells count="15">
    <mergeCell ref="C33:H33"/>
    <mergeCell ref="C34:J37"/>
    <mergeCell ref="C25:I31"/>
    <mergeCell ref="C24:I24"/>
    <mergeCell ref="C2:P2"/>
    <mergeCell ref="C17:J17"/>
    <mergeCell ref="C19:G19"/>
    <mergeCell ref="C21:J21"/>
    <mergeCell ref="C23:I23"/>
    <mergeCell ref="C4:F4"/>
    <mergeCell ref="C7:F7"/>
    <mergeCell ref="C10:J10"/>
    <mergeCell ref="C11:E11"/>
    <mergeCell ref="C12:J14"/>
    <mergeCell ref="C15:F15"/>
  </mergeCells>
  <phoneticPr fontId="2"/>
  <dataValidations count="4">
    <dataValidation type="list" allowBlank="1" showInputMessage="1" showErrorMessage="1" sqref="C11" xr:uid="{00000000-0002-0000-0100-000000000000}">
      <formula1>$U$4:$U$27</formula1>
    </dataValidation>
    <dataValidation type="list" allowBlank="1" showInputMessage="1" showErrorMessage="1" sqref="G20" xr:uid="{00000000-0002-0000-0100-000001000000}">
      <formula1>$V$4:$V$17</formula1>
    </dataValidation>
    <dataValidation type="list" allowBlank="1" showInputMessage="1" showErrorMessage="1" sqref="D20" xr:uid="{00000000-0002-0000-0100-000002000000}">
      <formula1>$T$4:$T$17</formula1>
    </dataValidation>
    <dataValidation type="list" allowBlank="1" showInputMessage="1" showErrorMessage="1" sqref="D16 G16" xr:uid="{00000000-0002-0000-0100-000003000000}">
      <formula1>$S$4:$S$20</formula1>
    </dataValidation>
  </dataValidations>
  <pageMargins left="0.7" right="0.7" top="0.75" bottom="0.75" header="0.3" footer="0.3"/>
  <pageSetup paperSize="9" scale="66" orientation="portrait" verticalDpi="0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9:R33"/>
  <sheetViews>
    <sheetView zoomScale="90" zoomScaleNormal="90" workbookViewId="0"/>
  </sheetViews>
  <sheetFormatPr defaultColWidth="9" defaultRowHeight="13.5" x14ac:dyDescent="0.15"/>
  <cols>
    <col min="1" max="16384" width="9" style="1"/>
  </cols>
  <sheetData>
    <row r="29" spans="1:18" ht="14.25" thickBot="1" x14ac:dyDescent="0.2"/>
    <row r="30" spans="1:18" ht="24" x14ac:dyDescent="0.15">
      <c r="A30" s="304" t="s">
        <v>216</v>
      </c>
      <c r="B30" s="305"/>
      <c r="C30" s="2" t="s">
        <v>217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ht="6.75" customHeight="1" x14ac:dyDescent="0.15">
      <c r="A31" s="306"/>
      <c r="B31" s="307"/>
      <c r="R31" s="5"/>
    </row>
    <row r="32" spans="1:18" ht="18.75" x14ac:dyDescent="0.15">
      <c r="A32" s="306"/>
      <c r="B32" s="307"/>
      <c r="C32" s="8" t="s">
        <v>214</v>
      </c>
      <c r="R32" s="5"/>
    </row>
    <row r="33" spans="1:18" ht="19.5" thickBot="1" x14ac:dyDescent="0.2">
      <c r="A33" s="308"/>
      <c r="B33" s="309"/>
      <c r="C33" s="9" t="s">
        <v>215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</sheetData>
  <sheetProtection selectLockedCells="1"/>
  <mergeCells count="1">
    <mergeCell ref="A30:B3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企業情報入力</vt:lpstr>
      <vt:lpstr>予測地点設定</vt:lpstr>
      <vt:lpstr>ご提出資料サンプル</vt:lpstr>
      <vt:lpstr>企業情報入力!Print_Area</vt:lpstr>
      <vt:lpstr>予測地点設定!Print_Area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株式会社ライフビジネスウェザー</dc:creator>
  <cp:lastModifiedBy>システム部Office003</cp:lastModifiedBy>
  <cp:lastPrinted>2016-05-30T06:43:00Z</cp:lastPrinted>
  <dcterms:created xsi:type="dcterms:W3CDTF">2009-05-25T10:44:21Z</dcterms:created>
  <dcterms:modified xsi:type="dcterms:W3CDTF">2026-03-31T05:52:03Z</dcterms:modified>
</cp:coreProperties>
</file>